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D:\2025 рік\04 РІШЕННЯ\Виконком\Звіт бюджету\Звіт бюджету за І півріччя 2025\"/>
    </mc:Choice>
  </mc:AlternateContent>
  <xr:revisionPtr revIDLastSave="0" documentId="13_ncr:1_{5CB3D042-0E17-4B6F-ADDB-C475F17A3F46}" xr6:coauthVersionLast="38" xr6:coauthVersionMax="38" xr10:uidLastSave="{00000000-0000-0000-0000-000000000000}"/>
  <bookViews>
    <workbookView xWindow="0" yWindow="0" windowWidth="2376" windowHeight="108" xr2:uid="{00000000-000D-0000-FFFF-FFFF00000000}"/>
  </bookViews>
  <sheets>
    <sheet name="Заг+Спец" sheetId="2" r:id="rId1"/>
  </sheets>
  <definedNames>
    <definedName name="_xlnm.Print_Titles" localSheetId="0">'Заг+Спец'!$8:$9</definedName>
    <definedName name="_xlnm.Print_Area" localSheetId="0">'Заг+Спец'!$A$1:$F$71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2" l="1"/>
  <c r="F66" i="2"/>
  <c r="F65" i="2"/>
  <c r="F58" i="2"/>
  <c r="F59" i="2"/>
  <c r="F45" i="2"/>
  <c r="F40" i="2"/>
  <c r="F13" i="2"/>
  <c r="D66" i="2" l="1"/>
  <c r="D65" i="2" s="1"/>
  <c r="D68" i="2" s="1"/>
  <c r="E66" i="2"/>
  <c r="E65" i="2" s="1"/>
  <c r="E68" i="2" s="1"/>
  <c r="C66" i="2"/>
  <c r="C65" i="2"/>
  <c r="C68" i="2" s="1"/>
  <c r="D64" i="2"/>
  <c r="E64" i="2"/>
  <c r="C64" i="2"/>
  <c r="F64" i="2"/>
  <c r="D42" i="2"/>
  <c r="E42" i="2"/>
  <c r="C42" i="2"/>
  <c r="F43" i="2"/>
  <c r="F44" i="2"/>
  <c r="E54" i="2" l="1"/>
  <c r="D37" i="2"/>
  <c r="E37" i="2"/>
  <c r="C37" i="2"/>
  <c r="F41" i="2"/>
  <c r="F39" i="2"/>
  <c r="F38" i="2"/>
  <c r="F33" i="2"/>
  <c r="D28" i="2"/>
  <c r="E28" i="2"/>
  <c r="C28" i="2"/>
  <c r="F28" i="2" l="1"/>
  <c r="E62" i="2"/>
  <c r="E61" i="2" s="1"/>
  <c r="E60" i="2" s="1"/>
  <c r="D62" i="2"/>
  <c r="C62" i="2"/>
  <c r="C61" i="2" s="1"/>
  <c r="C60" i="2" s="1"/>
  <c r="D58" i="2"/>
  <c r="D57" i="2" s="1"/>
  <c r="E58" i="2"/>
  <c r="E57" i="2" s="1"/>
  <c r="C58" i="2"/>
  <c r="C57" i="2" s="1"/>
  <c r="D61" i="2" l="1"/>
  <c r="D60" i="2" s="1"/>
  <c r="F57" i="2"/>
  <c r="E17" i="2"/>
  <c r="D12" i="2"/>
  <c r="E12" i="2"/>
  <c r="C12" i="2"/>
  <c r="D17" i="2" l="1"/>
  <c r="E32" i="2" l="1"/>
  <c r="D36" i="2" l="1"/>
  <c r="C36" i="2"/>
  <c r="D52" i="2"/>
  <c r="E52" i="2"/>
  <c r="E51" i="2" s="1"/>
  <c r="C52" i="2"/>
  <c r="D49" i="2"/>
  <c r="E49" i="2"/>
  <c r="C49" i="2"/>
  <c r="D32" i="2"/>
  <c r="F32" i="2" s="1"/>
  <c r="C32" i="2"/>
  <c r="D26" i="2"/>
  <c r="E26" i="2"/>
  <c r="C26" i="2"/>
  <c r="E36" i="2" l="1"/>
  <c r="E25" i="2"/>
  <c r="F26" i="2"/>
  <c r="C25" i="2"/>
  <c r="D25" i="2"/>
  <c r="D54" i="2" l="1"/>
  <c r="D51" i="2" s="1"/>
  <c r="C54" i="2"/>
  <c r="C51" i="2" s="1"/>
  <c r="C48" i="2"/>
  <c r="C35" i="2" l="1"/>
  <c r="F27" i="2"/>
  <c r="F29" i="2"/>
  <c r="F30" i="2"/>
  <c r="C21" i="2"/>
  <c r="C17" i="2"/>
  <c r="D14" i="2"/>
  <c r="E14" i="2"/>
  <c r="C14" i="2"/>
  <c r="C11" i="2" l="1"/>
  <c r="C34" i="2" s="1"/>
  <c r="C46" i="2" s="1"/>
  <c r="F56" i="2"/>
  <c r="F55" i="2"/>
  <c r="F50" i="2"/>
  <c r="D48" i="2"/>
  <c r="E48" i="2"/>
  <c r="F24" i="2"/>
  <c r="F23" i="2"/>
  <c r="F22" i="2"/>
  <c r="E21" i="2"/>
  <c r="E11" i="2" s="1"/>
  <c r="D21" i="2"/>
  <c r="F20" i="2"/>
  <c r="F19" i="2"/>
  <c r="F18" i="2"/>
  <c r="F16" i="2"/>
  <c r="F15" i="2"/>
  <c r="D35" i="2" l="1"/>
  <c r="F25" i="2"/>
  <c r="F37" i="2"/>
  <c r="F42" i="2"/>
  <c r="F54" i="2"/>
  <c r="F21" i="2"/>
  <c r="F17" i="2"/>
  <c r="D11" i="2"/>
  <c r="D34" i="2" s="1"/>
  <c r="F14" i="2"/>
  <c r="F12" i="2"/>
  <c r="F49" i="2"/>
  <c r="F48" i="2"/>
  <c r="C69" i="2" l="1"/>
  <c r="F51" i="2"/>
  <c r="D46" i="2"/>
  <c r="E34" i="2"/>
  <c r="F11" i="2"/>
  <c r="F36" i="2"/>
  <c r="E35" i="2"/>
  <c r="F35" i="2" s="1"/>
  <c r="D69" i="2" l="1"/>
  <c r="F68" i="2"/>
  <c r="E46" i="2"/>
  <c r="F34" i="2"/>
  <c r="E69" i="2" l="1"/>
  <c r="F46" i="2"/>
  <c r="F69" i="2" l="1"/>
</calcChain>
</file>

<file path=xl/sharedStrings.xml><?xml version="1.0" encoding="utf-8"?>
<sst xmlns="http://schemas.openxmlformats.org/spreadsheetml/2006/main" count="111" uniqueCount="95">
  <si>
    <t>грн.</t>
  </si>
  <si>
    <t>ККД</t>
  </si>
  <si>
    <t>Податок та збір на доходи фізичних осіб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</si>
  <si>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</si>
  <si>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</si>
  <si>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користування надрами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</si>
  <si>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</si>
  <si>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</si>
  <si>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</si>
  <si>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Туристичний збір </t>
  </si>
  <si>
    <t>Єдиний податок  </t>
  </si>
  <si>
    <t>Доходи від власності та підприємницької діяльності  </t>
  </si>
  <si>
    <t>Інші надходження  </t>
  </si>
  <si>
    <t>Плата за надання адміністративних послуг</t>
  </si>
  <si>
    <t>Інші неподаткові надходження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</si>
  <si>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</si>
  <si>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</si>
  <si>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</si>
  <si>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Додаток 1</t>
  </si>
  <si>
    <t>Звіт</t>
  </si>
  <si>
    <t>Загальний фонд</t>
  </si>
  <si>
    <t>ПОДАТКОВІ НАДХОДЖЕННЯ</t>
  </si>
  <si>
    <t>10000000</t>
  </si>
  <si>
    <t>Податки на доходи, податки на прибуток, податки на збільшення ринкової вартості</t>
  </si>
  <si>
    <t>11000000</t>
  </si>
  <si>
    <t>11010000</t>
  </si>
  <si>
    <t>13000000</t>
  </si>
  <si>
    <t>13010000</t>
  </si>
  <si>
    <t>14000000</t>
  </si>
  <si>
    <t>14020000</t>
  </si>
  <si>
    <t>14030000</t>
  </si>
  <si>
    <t>14040000</t>
  </si>
  <si>
    <t>18000000</t>
  </si>
  <si>
    <t>18010000</t>
  </si>
  <si>
    <t>18030000</t>
  </si>
  <si>
    <t>18050000</t>
  </si>
  <si>
    <t>НЕПОДАТКОВІ НАДХОДЖЕННЯ</t>
  </si>
  <si>
    <t>20000000</t>
  </si>
  <si>
    <t>21000000</t>
  </si>
  <si>
    <t>Адміністративні збори та платежі, доходи від некомерційної господарської діяльності</t>
  </si>
  <si>
    <t>22000000</t>
  </si>
  <si>
    <t>Державне мито</t>
  </si>
  <si>
    <t>22090000</t>
  </si>
  <si>
    <t>РАЗОМ по податкових та неподаткових надходженнях</t>
  </si>
  <si>
    <t>90010100</t>
  </si>
  <si>
    <t>40000000</t>
  </si>
  <si>
    <t>Субвенції</t>
  </si>
  <si>
    <t>41030000</t>
  </si>
  <si>
    <t>41050000</t>
  </si>
  <si>
    <t>РАЗОМ ПО ЗАГАЛЬНОМУ ФОНДУ ДОХОДІВ</t>
  </si>
  <si>
    <t>Спеціальний фонд</t>
  </si>
  <si>
    <t>Інші податки та збори </t>
  </si>
  <si>
    <t>Екологічний податок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</si>
  <si>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</si>
  <si>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і організацій</t>
  </si>
  <si>
    <t>25000000</t>
  </si>
  <si>
    <t>Плата за послуги, що надаються бюджетними установами згідно із законодавством</t>
  </si>
  <si>
    <t>25010000</t>
  </si>
  <si>
    <t>Інші джерела власних надходжень бюджетних установ</t>
  </si>
  <si>
    <t>25020000</t>
  </si>
  <si>
    <t>ВСЬОГО ДОХОДІВ</t>
  </si>
  <si>
    <t>13030000</t>
  </si>
  <si>
    <t>Акцизний податок з вироблених в Україні підакцизних товарів (продукції) (пальне)</t>
  </si>
  <si>
    <t>Акцизний податок з ввезених на митну територію України підакцизних товарів (продукції) (пальне)</t>
  </si>
  <si>
    <t>Інші неподаткові надходження</t>
  </si>
  <si>
    <t>24000000</t>
  </si>
  <si>
    <t>ОФІЦІЙНІ ТРАНСФЕРТИ</t>
  </si>
  <si>
    <t>21080000</t>
  </si>
  <si>
    <t>24060000</t>
  </si>
  <si>
    <t>30000000</t>
  </si>
  <si>
    <t>ДОХОДИ ВІД ОПЕРАЦІЙ З КАПІТАЛОМ</t>
  </si>
  <si>
    <t>Кошти від продажу землі і нематеріальних активів</t>
  </si>
  <si>
    <t>33000000</t>
  </si>
  <si>
    <t>33010000</t>
  </si>
  <si>
    <t>Кошти від продажу землі</t>
  </si>
  <si>
    <t>Субвенція з місцевого бюджету за рахунок залишку коштів освітньої субвенції, що утворився на початок бюджетного періоду</t>
  </si>
  <si>
    <t>РАЗОМ ПО СПЕЦІАЛЬНОМУ ФОНДУ ДОХОДІВ</t>
  </si>
  <si>
    <t xml:space="preserve">Затверджено                 на  2025 рік з урахуванням змін </t>
  </si>
  <si>
    <t>Податок на майно, земельний податок, орендна плата, транспортний податок 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</si>
  <si>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</si>
  <si>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</si>
  <si>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</si>
  <si>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</si>
  <si>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</si>
  <si>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</si>
  <si>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Доходи</t>
  </si>
  <si>
    <t xml:space="preserve">Начальник фінансово-економічного відділу Піщанської сільської ради                                                                                              </t>
  </si>
  <si>
    <t xml:space="preserve"> Наталія ШЕЛЄГОВА</t>
  </si>
  <si>
    <t>до Інформації про підсумки виконання сільського бюджету Піщанської сільської ради                                                                        за І півріччя  2025 року</t>
  </si>
  <si>
    <t xml:space="preserve"> про виконання сільського бюджету Піщанської сільської ради по доходах за І півріччя 2025 року</t>
  </si>
  <si>
    <t xml:space="preserve">Затверджено                 на І півріччя                         2025 року з урахуванням змін </t>
  </si>
  <si>
    <t>Виконано                           за І півріччя                               2025 року</t>
  </si>
  <si>
    <t>Відсоток виконання                                  за І півріччя                      2025 року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</si>
  <si>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</si>
  <si>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 пунктами 2 - 5 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умов,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</si>
</sst>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"/>
    <numFmt numFmtId="166" formatCode="#,##0.00_ ;\-#,##0.00\ "/>
    <numFmt numFmtId="167" formatCode="0.0"/>
  </numFmts>
  <fonts count="10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</cellStyleXfs>
  <cellXfs count="76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5" fontId="7" fillId="0" borderId="0" xfId="0" applyNumberFormat="1" applyFont="1" applyFill="1" applyAlignment="1">
      <alignment horizontal="right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65" fontId="4" fillId="0" borderId="4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164" fontId="3" fillId="0" borderId="1" xfId="1" applyFont="1" applyBorder="1" applyAlignment="1">
      <alignment horizontal="right" vertical="center" wrapText="1"/>
    </xf>
    <xf numFmtId="4" fontId="4" fillId="0" borderId="1" xfId="2" applyNumberFormat="1" applyFont="1" applyBorder="1" applyAlignment="1">
      <alignment horizontal="right" vertical="center" wrapText="1"/>
    </xf>
    <xf numFmtId="167" fontId="4" fillId="0" borderId="4" xfId="0" applyNumberFormat="1" applyFont="1" applyFill="1" applyBorder="1" applyAlignment="1" applyProtection="1">
      <alignment horizontal="right" vertical="center" wrapText="1"/>
    </xf>
    <xf numFmtId="4" fontId="3" fillId="0" borderId="1" xfId="2" applyNumberFormat="1" applyFont="1" applyBorder="1" applyAlignment="1">
      <alignment horizontal="right" vertical="center" wrapText="1"/>
    </xf>
    <xf numFmtId="167" fontId="3" fillId="0" borderId="4" xfId="0" applyNumberFormat="1" applyFont="1" applyFill="1" applyBorder="1" applyAlignment="1" applyProtection="1">
      <alignment horizontal="right" vertical="center" wrapText="1"/>
    </xf>
    <xf numFmtId="167" fontId="4" fillId="0" borderId="4" xfId="0" applyNumberFormat="1" applyFont="1" applyFill="1" applyBorder="1" applyAlignment="1">
      <alignment horizontal="right" vertical="center" wrapText="1"/>
    </xf>
    <xf numFmtId="166" fontId="3" fillId="0" borderId="1" xfId="1" applyNumberFormat="1" applyFont="1" applyFill="1" applyBorder="1" applyAlignment="1" applyProtection="1">
      <alignment horizontal="right"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166" fontId="4" fillId="0" borderId="1" xfId="1" applyNumberFormat="1" applyFont="1" applyFill="1" applyBorder="1" applyAlignment="1" applyProtection="1">
      <alignment horizontal="right" vertical="center" wrapText="1"/>
    </xf>
    <xf numFmtId="166" fontId="3" fillId="0" borderId="1" xfId="1" applyNumberFormat="1" applyFont="1" applyBorder="1" applyAlignment="1">
      <alignment horizontal="right" vertical="center" wrapText="1"/>
    </xf>
    <xf numFmtId="164" fontId="4" fillId="0" borderId="1" xfId="1" applyFont="1" applyFill="1" applyBorder="1" applyAlignment="1" applyProtection="1">
      <alignment horizontal="right" vertical="center" wrapText="1"/>
    </xf>
    <xf numFmtId="164" fontId="4" fillId="0" borderId="1" xfId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 applyProtection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center" wrapText="1"/>
    </xf>
    <xf numFmtId="1" fontId="8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</cellXfs>
  <cellStyles count="4">
    <cellStyle name="Звичайний" xfId="0" builtinId="0"/>
    <cellStyle name="Звичайний 2" xfId="3" xr:uid="{04BC47DE-2B9F-4BDD-AD6A-519FB881C5D6}"/>
    <cellStyle name="Обычный 2" xfId="2" xr:uid="{00000000-0005-0000-0000-000001000000}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9"/>
  <sheetViews>
    <sheetView tabSelected="1" view="pageBreakPreview" topLeftCell="A29" zoomScale="60" zoomScaleNormal="75" workbookViewId="0">
      <selection activeCell="A42" sqref="A42:XFD42"/>
    </sheetView>
  </sheetViews>
  <sheetFormatPr defaultRowHeight="18" x14ac:dyDescent="0.3"/>
  <cols>
    <col min="1" max="1" width="70.6640625" style="24" customWidth="1"/>
    <col min="2" max="2" width="13" style="4" customWidth="1"/>
    <col min="3" max="3" width="23.6640625" style="4" customWidth="1"/>
    <col min="4" max="4" width="23.109375" style="58" customWidth="1"/>
    <col min="5" max="5" width="22.5546875" style="58" customWidth="1"/>
    <col min="6" max="6" width="22.33203125" style="6" customWidth="1"/>
    <col min="7" max="10" width="18" style="33" customWidth="1"/>
    <col min="11" max="254" width="9.109375" style="3"/>
    <col min="255" max="255" width="70.6640625" style="3" customWidth="1"/>
    <col min="256" max="256" width="13" style="3" customWidth="1"/>
    <col min="257" max="257" width="20.109375" style="3" customWidth="1"/>
    <col min="258" max="258" width="20.44140625" style="3" customWidth="1"/>
    <col min="259" max="259" width="14.5546875" style="3" customWidth="1"/>
    <col min="260" max="260" width="16.33203125" style="3" customWidth="1"/>
    <col min="261" max="261" width="16.44140625" style="3" customWidth="1"/>
    <col min="262" max="263" width="15.33203125" style="3" bestFit="1" customWidth="1"/>
    <col min="264" max="510" width="9.109375" style="3"/>
    <col min="511" max="511" width="70.6640625" style="3" customWidth="1"/>
    <col min="512" max="512" width="13" style="3" customWidth="1"/>
    <col min="513" max="513" width="20.109375" style="3" customWidth="1"/>
    <col min="514" max="514" width="20.44140625" style="3" customWidth="1"/>
    <col min="515" max="515" width="14.5546875" style="3" customWidth="1"/>
    <col min="516" max="516" width="16.33203125" style="3" customWidth="1"/>
    <col min="517" max="517" width="16.44140625" style="3" customWidth="1"/>
    <col min="518" max="519" width="15.33203125" style="3" bestFit="1" customWidth="1"/>
    <col min="520" max="766" width="9.109375" style="3"/>
    <col min="767" max="767" width="70.6640625" style="3" customWidth="1"/>
    <col min="768" max="768" width="13" style="3" customWidth="1"/>
    <col min="769" max="769" width="20.109375" style="3" customWidth="1"/>
    <col min="770" max="770" width="20.44140625" style="3" customWidth="1"/>
    <col min="771" max="771" width="14.5546875" style="3" customWidth="1"/>
    <col min="772" max="772" width="16.33203125" style="3" customWidth="1"/>
    <col min="773" max="773" width="16.44140625" style="3" customWidth="1"/>
    <col min="774" max="775" width="15.33203125" style="3" bestFit="1" customWidth="1"/>
    <col min="776" max="1022" width="9.109375" style="3"/>
    <col min="1023" max="1023" width="70.6640625" style="3" customWidth="1"/>
    <col min="1024" max="1024" width="13" style="3" customWidth="1"/>
    <col min="1025" max="1025" width="20.109375" style="3" customWidth="1"/>
    <col min="1026" max="1026" width="20.44140625" style="3" customWidth="1"/>
    <col min="1027" max="1027" width="14.5546875" style="3" customWidth="1"/>
    <col min="1028" max="1028" width="16.33203125" style="3" customWidth="1"/>
    <col min="1029" max="1029" width="16.44140625" style="3" customWidth="1"/>
    <col min="1030" max="1031" width="15.33203125" style="3" bestFit="1" customWidth="1"/>
    <col min="1032" max="1278" width="9.109375" style="3"/>
    <col min="1279" max="1279" width="70.6640625" style="3" customWidth="1"/>
    <col min="1280" max="1280" width="13" style="3" customWidth="1"/>
    <col min="1281" max="1281" width="20.109375" style="3" customWidth="1"/>
    <col min="1282" max="1282" width="20.44140625" style="3" customWidth="1"/>
    <col min="1283" max="1283" width="14.5546875" style="3" customWidth="1"/>
    <col min="1284" max="1284" width="16.33203125" style="3" customWidth="1"/>
    <col min="1285" max="1285" width="16.44140625" style="3" customWidth="1"/>
    <col min="1286" max="1287" width="15.33203125" style="3" bestFit="1" customWidth="1"/>
    <col min="1288" max="1534" width="9.109375" style="3"/>
    <col min="1535" max="1535" width="70.6640625" style="3" customWidth="1"/>
    <col min="1536" max="1536" width="13" style="3" customWidth="1"/>
    <col min="1537" max="1537" width="20.109375" style="3" customWidth="1"/>
    <col min="1538" max="1538" width="20.44140625" style="3" customWidth="1"/>
    <col min="1539" max="1539" width="14.5546875" style="3" customWidth="1"/>
    <col min="1540" max="1540" width="16.33203125" style="3" customWidth="1"/>
    <col min="1541" max="1541" width="16.44140625" style="3" customWidth="1"/>
    <col min="1542" max="1543" width="15.33203125" style="3" bestFit="1" customWidth="1"/>
    <col min="1544" max="1790" width="9.109375" style="3"/>
    <col min="1791" max="1791" width="70.6640625" style="3" customWidth="1"/>
    <col min="1792" max="1792" width="13" style="3" customWidth="1"/>
    <col min="1793" max="1793" width="20.109375" style="3" customWidth="1"/>
    <col min="1794" max="1794" width="20.44140625" style="3" customWidth="1"/>
    <col min="1795" max="1795" width="14.5546875" style="3" customWidth="1"/>
    <col min="1796" max="1796" width="16.33203125" style="3" customWidth="1"/>
    <col min="1797" max="1797" width="16.44140625" style="3" customWidth="1"/>
    <col min="1798" max="1799" width="15.33203125" style="3" bestFit="1" customWidth="1"/>
    <col min="1800" max="2046" width="9.109375" style="3"/>
    <col min="2047" max="2047" width="70.6640625" style="3" customWidth="1"/>
    <col min="2048" max="2048" width="13" style="3" customWidth="1"/>
    <col min="2049" max="2049" width="20.109375" style="3" customWidth="1"/>
    <col min="2050" max="2050" width="20.44140625" style="3" customWidth="1"/>
    <col min="2051" max="2051" width="14.5546875" style="3" customWidth="1"/>
    <col min="2052" max="2052" width="16.33203125" style="3" customWidth="1"/>
    <col min="2053" max="2053" width="16.44140625" style="3" customWidth="1"/>
    <col min="2054" max="2055" width="15.33203125" style="3" bestFit="1" customWidth="1"/>
    <col min="2056" max="2302" width="9.109375" style="3"/>
    <col min="2303" max="2303" width="70.6640625" style="3" customWidth="1"/>
    <col min="2304" max="2304" width="13" style="3" customWidth="1"/>
    <col min="2305" max="2305" width="20.109375" style="3" customWidth="1"/>
    <col min="2306" max="2306" width="20.44140625" style="3" customWidth="1"/>
    <col min="2307" max="2307" width="14.5546875" style="3" customWidth="1"/>
    <col min="2308" max="2308" width="16.33203125" style="3" customWidth="1"/>
    <col min="2309" max="2309" width="16.44140625" style="3" customWidth="1"/>
    <col min="2310" max="2311" width="15.33203125" style="3" bestFit="1" customWidth="1"/>
    <col min="2312" max="2558" width="9.109375" style="3"/>
    <col min="2559" max="2559" width="70.6640625" style="3" customWidth="1"/>
    <col min="2560" max="2560" width="13" style="3" customWidth="1"/>
    <col min="2561" max="2561" width="20.109375" style="3" customWidth="1"/>
    <col min="2562" max="2562" width="20.44140625" style="3" customWidth="1"/>
    <col min="2563" max="2563" width="14.5546875" style="3" customWidth="1"/>
    <col min="2564" max="2564" width="16.33203125" style="3" customWidth="1"/>
    <col min="2565" max="2565" width="16.44140625" style="3" customWidth="1"/>
    <col min="2566" max="2567" width="15.33203125" style="3" bestFit="1" customWidth="1"/>
    <col min="2568" max="2814" width="9.109375" style="3"/>
    <col min="2815" max="2815" width="70.6640625" style="3" customWidth="1"/>
    <col min="2816" max="2816" width="13" style="3" customWidth="1"/>
    <col min="2817" max="2817" width="20.109375" style="3" customWidth="1"/>
    <col min="2818" max="2818" width="20.44140625" style="3" customWidth="1"/>
    <col min="2819" max="2819" width="14.5546875" style="3" customWidth="1"/>
    <col min="2820" max="2820" width="16.33203125" style="3" customWidth="1"/>
    <col min="2821" max="2821" width="16.44140625" style="3" customWidth="1"/>
    <col min="2822" max="2823" width="15.33203125" style="3" bestFit="1" customWidth="1"/>
    <col min="2824" max="3070" width="9.109375" style="3"/>
    <col min="3071" max="3071" width="70.6640625" style="3" customWidth="1"/>
    <col min="3072" max="3072" width="13" style="3" customWidth="1"/>
    <col min="3073" max="3073" width="20.109375" style="3" customWidth="1"/>
    <col min="3074" max="3074" width="20.44140625" style="3" customWidth="1"/>
    <col min="3075" max="3075" width="14.5546875" style="3" customWidth="1"/>
    <col min="3076" max="3076" width="16.33203125" style="3" customWidth="1"/>
    <col min="3077" max="3077" width="16.44140625" style="3" customWidth="1"/>
    <col min="3078" max="3079" width="15.33203125" style="3" bestFit="1" customWidth="1"/>
    <col min="3080" max="3326" width="9.109375" style="3"/>
    <col min="3327" max="3327" width="70.6640625" style="3" customWidth="1"/>
    <col min="3328" max="3328" width="13" style="3" customWidth="1"/>
    <col min="3329" max="3329" width="20.109375" style="3" customWidth="1"/>
    <col min="3330" max="3330" width="20.44140625" style="3" customWidth="1"/>
    <col min="3331" max="3331" width="14.5546875" style="3" customWidth="1"/>
    <col min="3332" max="3332" width="16.33203125" style="3" customWidth="1"/>
    <col min="3333" max="3333" width="16.44140625" style="3" customWidth="1"/>
    <col min="3334" max="3335" width="15.33203125" style="3" bestFit="1" customWidth="1"/>
    <col min="3336" max="3582" width="9.109375" style="3"/>
    <col min="3583" max="3583" width="70.6640625" style="3" customWidth="1"/>
    <col min="3584" max="3584" width="13" style="3" customWidth="1"/>
    <col min="3585" max="3585" width="20.109375" style="3" customWidth="1"/>
    <col min="3586" max="3586" width="20.44140625" style="3" customWidth="1"/>
    <col min="3587" max="3587" width="14.5546875" style="3" customWidth="1"/>
    <col min="3588" max="3588" width="16.33203125" style="3" customWidth="1"/>
    <col min="3589" max="3589" width="16.44140625" style="3" customWidth="1"/>
    <col min="3590" max="3591" width="15.33203125" style="3" bestFit="1" customWidth="1"/>
    <col min="3592" max="3838" width="9.109375" style="3"/>
    <col min="3839" max="3839" width="70.6640625" style="3" customWidth="1"/>
    <col min="3840" max="3840" width="13" style="3" customWidth="1"/>
    <col min="3841" max="3841" width="20.109375" style="3" customWidth="1"/>
    <col min="3842" max="3842" width="20.44140625" style="3" customWidth="1"/>
    <col min="3843" max="3843" width="14.5546875" style="3" customWidth="1"/>
    <col min="3844" max="3844" width="16.33203125" style="3" customWidth="1"/>
    <col min="3845" max="3845" width="16.44140625" style="3" customWidth="1"/>
    <col min="3846" max="3847" width="15.33203125" style="3" bestFit="1" customWidth="1"/>
    <col min="3848" max="4094" width="9.109375" style="3"/>
    <col min="4095" max="4095" width="70.6640625" style="3" customWidth="1"/>
    <col min="4096" max="4096" width="13" style="3" customWidth="1"/>
    <col min="4097" max="4097" width="20.109375" style="3" customWidth="1"/>
    <col min="4098" max="4098" width="20.44140625" style="3" customWidth="1"/>
    <col min="4099" max="4099" width="14.5546875" style="3" customWidth="1"/>
    <col min="4100" max="4100" width="16.33203125" style="3" customWidth="1"/>
    <col min="4101" max="4101" width="16.44140625" style="3" customWidth="1"/>
    <col min="4102" max="4103" width="15.33203125" style="3" bestFit="1" customWidth="1"/>
    <col min="4104" max="4350" width="9.109375" style="3"/>
    <col min="4351" max="4351" width="70.6640625" style="3" customWidth="1"/>
    <col min="4352" max="4352" width="13" style="3" customWidth="1"/>
    <col min="4353" max="4353" width="20.109375" style="3" customWidth="1"/>
    <col min="4354" max="4354" width="20.44140625" style="3" customWidth="1"/>
    <col min="4355" max="4355" width="14.5546875" style="3" customWidth="1"/>
    <col min="4356" max="4356" width="16.33203125" style="3" customWidth="1"/>
    <col min="4357" max="4357" width="16.44140625" style="3" customWidth="1"/>
    <col min="4358" max="4359" width="15.33203125" style="3" bestFit="1" customWidth="1"/>
    <col min="4360" max="4606" width="9.109375" style="3"/>
    <col min="4607" max="4607" width="70.6640625" style="3" customWidth="1"/>
    <col min="4608" max="4608" width="13" style="3" customWidth="1"/>
    <col min="4609" max="4609" width="20.109375" style="3" customWidth="1"/>
    <col min="4610" max="4610" width="20.44140625" style="3" customWidth="1"/>
    <col min="4611" max="4611" width="14.5546875" style="3" customWidth="1"/>
    <col min="4612" max="4612" width="16.33203125" style="3" customWidth="1"/>
    <col min="4613" max="4613" width="16.44140625" style="3" customWidth="1"/>
    <col min="4614" max="4615" width="15.33203125" style="3" bestFit="1" customWidth="1"/>
    <col min="4616" max="4862" width="9.109375" style="3"/>
    <col min="4863" max="4863" width="70.6640625" style="3" customWidth="1"/>
    <col min="4864" max="4864" width="13" style="3" customWidth="1"/>
    <col min="4865" max="4865" width="20.109375" style="3" customWidth="1"/>
    <col min="4866" max="4866" width="20.44140625" style="3" customWidth="1"/>
    <col min="4867" max="4867" width="14.5546875" style="3" customWidth="1"/>
    <col min="4868" max="4868" width="16.33203125" style="3" customWidth="1"/>
    <col min="4869" max="4869" width="16.44140625" style="3" customWidth="1"/>
    <col min="4870" max="4871" width="15.33203125" style="3" bestFit="1" customWidth="1"/>
    <col min="4872" max="5118" width="9.109375" style="3"/>
    <col min="5119" max="5119" width="70.6640625" style="3" customWidth="1"/>
    <col min="5120" max="5120" width="13" style="3" customWidth="1"/>
    <col min="5121" max="5121" width="20.109375" style="3" customWidth="1"/>
    <col min="5122" max="5122" width="20.44140625" style="3" customWidth="1"/>
    <col min="5123" max="5123" width="14.5546875" style="3" customWidth="1"/>
    <col min="5124" max="5124" width="16.33203125" style="3" customWidth="1"/>
    <col min="5125" max="5125" width="16.44140625" style="3" customWidth="1"/>
    <col min="5126" max="5127" width="15.33203125" style="3" bestFit="1" customWidth="1"/>
    <col min="5128" max="5374" width="9.109375" style="3"/>
    <col min="5375" max="5375" width="70.6640625" style="3" customWidth="1"/>
    <col min="5376" max="5376" width="13" style="3" customWidth="1"/>
    <col min="5377" max="5377" width="20.109375" style="3" customWidth="1"/>
    <col min="5378" max="5378" width="20.44140625" style="3" customWidth="1"/>
    <col min="5379" max="5379" width="14.5546875" style="3" customWidth="1"/>
    <col min="5380" max="5380" width="16.33203125" style="3" customWidth="1"/>
    <col min="5381" max="5381" width="16.44140625" style="3" customWidth="1"/>
    <col min="5382" max="5383" width="15.33203125" style="3" bestFit="1" customWidth="1"/>
    <col min="5384" max="5630" width="9.109375" style="3"/>
    <col min="5631" max="5631" width="70.6640625" style="3" customWidth="1"/>
    <col min="5632" max="5632" width="13" style="3" customWidth="1"/>
    <col min="5633" max="5633" width="20.109375" style="3" customWidth="1"/>
    <col min="5634" max="5634" width="20.44140625" style="3" customWidth="1"/>
    <col min="5635" max="5635" width="14.5546875" style="3" customWidth="1"/>
    <col min="5636" max="5636" width="16.33203125" style="3" customWidth="1"/>
    <col min="5637" max="5637" width="16.44140625" style="3" customWidth="1"/>
    <col min="5638" max="5639" width="15.33203125" style="3" bestFit="1" customWidth="1"/>
    <col min="5640" max="5886" width="9.109375" style="3"/>
    <col min="5887" max="5887" width="70.6640625" style="3" customWidth="1"/>
    <col min="5888" max="5888" width="13" style="3" customWidth="1"/>
    <col min="5889" max="5889" width="20.109375" style="3" customWidth="1"/>
    <col min="5890" max="5890" width="20.44140625" style="3" customWidth="1"/>
    <col min="5891" max="5891" width="14.5546875" style="3" customWidth="1"/>
    <col min="5892" max="5892" width="16.33203125" style="3" customWidth="1"/>
    <col min="5893" max="5893" width="16.44140625" style="3" customWidth="1"/>
    <col min="5894" max="5895" width="15.33203125" style="3" bestFit="1" customWidth="1"/>
    <col min="5896" max="6142" width="9.109375" style="3"/>
    <col min="6143" max="6143" width="70.6640625" style="3" customWidth="1"/>
    <col min="6144" max="6144" width="13" style="3" customWidth="1"/>
    <col min="6145" max="6145" width="20.109375" style="3" customWidth="1"/>
    <col min="6146" max="6146" width="20.44140625" style="3" customWidth="1"/>
    <col min="6147" max="6147" width="14.5546875" style="3" customWidth="1"/>
    <col min="6148" max="6148" width="16.33203125" style="3" customWidth="1"/>
    <col min="6149" max="6149" width="16.44140625" style="3" customWidth="1"/>
    <col min="6150" max="6151" width="15.33203125" style="3" bestFit="1" customWidth="1"/>
    <col min="6152" max="6398" width="9.109375" style="3"/>
    <col min="6399" max="6399" width="70.6640625" style="3" customWidth="1"/>
    <col min="6400" max="6400" width="13" style="3" customWidth="1"/>
    <col min="6401" max="6401" width="20.109375" style="3" customWidth="1"/>
    <col min="6402" max="6402" width="20.44140625" style="3" customWidth="1"/>
    <col min="6403" max="6403" width="14.5546875" style="3" customWidth="1"/>
    <col min="6404" max="6404" width="16.33203125" style="3" customWidth="1"/>
    <col min="6405" max="6405" width="16.44140625" style="3" customWidth="1"/>
    <col min="6406" max="6407" width="15.33203125" style="3" bestFit="1" customWidth="1"/>
    <col min="6408" max="6654" width="9.109375" style="3"/>
    <col min="6655" max="6655" width="70.6640625" style="3" customWidth="1"/>
    <col min="6656" max="6656" width="13" style="3" customWidth="1"/>
    <col min="6657" max="6657" width="20.109375" style="3" customWidth="1"/>
    <col min="6658" max="6658" width="20.44140625" style="3" customWidth="1"/>
    <col min="6659" max="6659" width="14.5546875" style="3" customWidth="1"/>
    <col min="6660" max="6660" width="16.33203125" style="3" customWidth="1"/>
    <col min="6661" max="6661" width="16.44140625" style="3" customWidth="1"/>
    <col min="6662" max="6663" width="15.33203125" style="3" bestFit="1" customWidth="1"/>
    <col min="6664" max="6910" width="9.109375" style="3"/>
    <col min="6911" max="6911" width="70.6640625" style="3" customWidth="1"/>
    <col min="6912" max="6912" width="13" style="3" customWidth="1"/>
    <col min="6913" max="6913" width="20.109375" style="3" customWidth="1"/>
    <col min="6914" max="6914" width="20.44140625" style="3" customWidth="1"/>
    <col min="6915" max="6915" width="14.5546875" style="3" customWidth="1"/>
    <col min="6916" max="6916" width="16.33203125" style="3" customWidth="1"/>
    <col min="6917" max="6917" width="16.44140625" style="3" customWidth="1"/>
    <col min="6918" max="6919" width="15.33203125" style="3" bestFit="1" customWidth="1"/>
    <col min="6920" max="7166" width="9.109375" style="3"/>
    <col min="7167" max="7167" width="70.6640625" style="3" customWidth="1"/>
    <col min="7168" max="7168" width="13" style="3" customWidth="1"/>
    <col min="7169" max="7169" width="20.109375" style="3" customWidth="1"/>
    <col min="7170" max="7170" width="20.44140625" style="3" customWidth="1"/>
    <col min="7171" max="7171" width="14.5546875" style="3" customWidth="1"/>
    <col min="7172" max="7172" width="16.33203125" style="3" customWidth="1"/>
    <col min="7173" max="7173" width="16.44140625" style="3" customWidth="1"/>
    <col min="7174" max="7175" width="15.33203125" style="3" bestFit="1" customWidth="1"/>
    <col min="7176" max="7422" width="9.109375" style="3"/>
    <col min="7423" max="7423" width="70.6640625" style="3" customWidth="1"/>
    <col min="7424" max="7424" width="13" style="3" customWidth="1"/>
    <col min="7425" max="7425" width="20.109375" style="3" customWidth="1"/>
    <col min="7426" max="7426" width="20.44140625" style="3" customWidth="1"/>
    <col min="7427" max="7427" width="14.5546875" style="3" customWidth="1"/>
    <col min="7428" max="7428" width="16.33203125" style="3" customWidth="1"/>
    <col min="7429" max="7429" width="16.44140625" style="3" customWidth="1"/>
    <col min="7430" max="7431" width="15.33203125" style="3" bestFit="1" customWidth="1"/>
    <col min="7432" max="7678" width="9.109375" style="3"/>
    <col min="7679" max="7679" width="70.6640625" style="3" customWidth="1"/>
    <col min="7680" max="7680" width="13" style="3" customWidth="1"/>
    <col min="7681" max="7681" width="20.109375" style="3" customWidth="1"/>
    <col min="7682" max="7682" width="20.44140625" style="3" customWidth="1"/>
    <col min="7683" max="7683" width="14.5546875" style="3" customWidth="1"/>
    <col min="7684" max="7684" width="16.33203125" style="3" customWidth="1"/>
    <col min="7685" max="7685" width="16.44140625" style="3" customWidth="1"/>
    <col min="7686" max="7687" width="15.33203125" style="3" bestFit="1" customWidth="1"/>
    <col min="7688" max="7934" width="9.109375" style="3"/>
    <col min="7935" max="7935" width="70.6640625" style="3" customWidth="1"/>
    <col min="7936" max="7936" width="13" style="3" customWidth="1"/>
    <col min="7937" max="7937" width="20.109375" style="3" customWidth="1"/>
    <col min="7938" max="7938" width="20.44140625" style="3" customWidth="1"/>
    <col min="7939" max="7939" width="14.5546875" style="3" customWidth="1"/>
    <col min="7940" max="7940" width="16.33203125" style="3" customWidth="1"/>
    <col min="7941" max="7941" width="16.44140625" style="3" customWidth="1"/>
    <col min="7942" max="7943" width="15.33203125" style="3" bestFit="1" customWidth="1"/>
    <col min="7944" max="8190" width="9.109375" style="3"/>
    <col min="8191" max="8191" width="70.6640625" style="3" customWidth="1"/>
    <col min="8192" max="8192" width="13" style="3" customWidth="1"/>
    <col min="8193" max="8193" width="20.109375" style="3" customWidth="1"/>
    <col min="8194" max="8194" width="20.44140625" style="3" customWidth="1"/>
    <col min="8195" max="8195" width="14.5546875" style="3" customWidth="1"/>
    <col min="8196" max="8196" width="16.33203125" style="3" customWidth="1"/>
    <col min="8197" max="8197" width="16.44140625" style="3" customWidth="1"/>
    <col min="8198" max="8199" width="15.33203125" style="3" bestFit="1" customWidth="1"/>
    <col min="8200" max="8446" width="9.109375" style="3"/>
    <col min="8447" max="8447" width="70.6640625" style="3" customWidth="1"/>
    <col min="8448" max="8448" width="13" style="3" customWidth="1"/>
    <col min="8449" max="8449" width="20.109375" style="3" customWidth="1"/>
    <col min="8450" max="8450" width="20.44140625" style="3" customWidth="1"/>
    <col min="8451" max="8451" width="14.5546875" style="3" customWidth="1"/>
    <col min="8452" max="8452" width="16.33203125" style="3" customWidth="1"/>
    <col min="8453" max="8453" width="16.44140625" style="3" customWidth="1"/>
    <col min="8454" max="8455" width="15.33203125" style="3" bestFit="1" customWidth="1"/>
    <col min="8456" max="8702" width="9.109375" style="3"/>
    <col min="8703" max="8703" width="70.6640625" style="3" customWidth="1"/>
    <col min="8704" max="8704" width="13" style="3" customWidth="1"/>
    <col min="8705" max="8705" width="20.109375" style="3" customWidth="1"/>
    <col min="8706" max="8706" width="20.44140625" style="3" customWidth="1"/>
    <col min="8707" max="8707" width="14.5546875" style="3" customWidth="1"/>
    <col min="8708" max="8708" width="16.33203125" style="3" customWidth="1"/>
    <col min="8709" max="8709" width="16.44140625" style="3" customWidth="1"/>
    <col min="8710" max="8711" width="15.33203125" style="3" bestFit="1" customWidth="1"/>
    <col min="8712" max="8958" width="9.109375" style="3"/>
    <col min="8959" max="8959" width="70.6640625" style="3" customWidth="1"/>
    <col min="8960" max="8960" width="13" style="3" customWidth="1"/>
    <col min="8961" max="8961" width="20.109375" style="3" customWidth="1"/>
    <col min="8962" max="8962" width="20.44140625" style="3" customWidth="1"/>
    <col min="8963" max="8963" width="14.5546875" style="3" customWidth="1"/>
    <col min="8964" max="8964" width="16.33203125" style="3" customWidth="1"/>
    <col min="8965" max="8965" width="16.44140625" style="3" customWidth="1"/>
    <col min="8966" max="8967" width="15.33203125" style="3" bestFit="1" customWidth="1"/>
    <col min="8968" max="9214" width="9.109375" style="3"/>
    <col min="9215" max="9215" width="70.6640625" style="3" customWidth="1"/>
    <col min="9216" max="9216" width="13" style="3" customWidth="1"/>
    <col min="9217" max="9217" width="20.109375" style="3" customWidth="1"/>
    <col min="9218" max="9218" width="20.44140625" style="3" customWidth="1"/>
    <col min="9219" max="9219" width="14.5546875" style="3" customWidth="1"/>
    <col min="9220" max="9220" width="16.33203125" style="3" customWidth="1"/>
    <col min="9221" max="9221" width="16.44140625" style="3" customWidth="1"/>
    <col min="9222" max="9223" width="15.33203125" style="3" bestFit="1" customWidth="1"/>
    <col min="9224" max="9470" width="9.109375" style="3"/>
    <col min="9471" max="9471" width="70.6640625" style="3" customWidth="1"/>
    <col min="9472" max="9472" width="13" style="3" customWidth="1"/>
    <col min="9473" max="9473" width="20.109375" style="3" customWidth="1"/>
    <col min="9474" max="9474" width="20.44140625" style="3" customWidth="1"/>
    <col min="9475" max="9475" width="14.5546875" style="3" customWidth="1"/>
    <col min="9476" max="9476" width="16.33203125" style="3" customWidth="1"/>
    <col min="9477" max="9477" width="16.44140625" style="3" customWidth="1"/>
    <col min="9478" max="9479" width="15.33203125" style="3" bestFit="1" customWidth="1"/>
    <col min="9480" max="9726" width="9.109375" style="3"/>
    <col min="9727" max="9727" width="70.6640625" style="3" customWidth="1"/>
    <col min="9728" max="9728" width="13" style="3" customWidth="1"/>
    <col min="9729" max="9729" width="20.109375" style="3" customWidth="1"/>
    <col min="9730" max="9730" width="20.44140625" style="3" customWidth="1"/>
    <col min="9731" max="9731" width="14.5546875" style="3" customWidth="1"/>
    <col min="9732" max="9732" width="16.33203125" style="3" customWidth="1"/>
    <col min="9733" max="9733" width="16.44140625" style="3" customWidth="1"/>
    <col min="9734" max="9735" width="15.33203125" style="3" bestFit="1" customWidth="1"/>
    <col min="9736" max="9982" width="9.109375" style="3"/>
    <col min="9983" max="9983" width="70.6640625" style="3" customWidth="1"/>
    <col min="9984" max="9984" width="13" style="3" customWidth="1"/>
    <col min="9985" max="9985" width="20.109375" style="3" customWidth="1"/>
    <col min="9986" max="9986" width="20.44140625" style="3" customWidth="1"/>
    <col min="9987" max="9987" width="14.5546875" style="3" customWidth="1"/>
    <col min="9988" max="9988" width="16.33203125" style="3" customWidth="1"/>
    <col min="9989" max="9989" width="16.44140625" style="3" customWidth="1"/>
    <col min="9990" max="9991" width="15.33203125" style="3" bestFit="1" customWidth="1"/>
    <col min="9992" max="10238" width="9.109375" style="3"/>
    <col min="10239" max="10239" width="70.6640625" style="3" customWidth="1"/>
    <col min="10240" max="10240" width="13" style="3" customWidth="1"/>
    <col min="10241" max="10241" width="20.109375" style="3" customWidth="1"/>
    <col min="10242" max="10242" width="20.44140625" style="3" customWidth="1"/>
    <col min="10243" max="10243" width="14.5546875" style="3" customWidth="1"/>
    <col min="10244" max="10244" width="16.33203125" style="3" customWidth="1"/>
    <col min="10245" max="10245" width="16.44140625" style="3" customWidth="1"/>
    <col min="10246" max="10247" width="15.33203125" style="3" bestFit="1" customWidth="1"/>
    <col min="10248" max="10494" width="9.109375" style="3"/>
    <col min="10495" max="10495" width="70.6640625" style="3" customWidth="1"/>
    <col min="10496" max="10496" width="13" style="3" customWidth="1"/>
    <col min="10497" max="10497" width="20.109375" style="3" customWidth="1"/>
    <col min="10498" max="10498" width="20.44140625" style="3" customWidth="1"/>
    <col min="10499" max="10499" width="14.5546875" style="3" customWidth="1"/>
    <col min="10500" max="10500" width="16.33203125" style="3" customWidth="1"/>
    <col min="10501" max="10501" width="16.44140625" style="3" customWidth="1"/>
    <col min="10502" max="10503" width="15.33203125" style="3" bestFit="1" customWidth="1"/>
    <col min="10504" max="10750" width="9.109375" style="3"/>
    <col min="10751" max="10751" width="70.6640625" style="3" customWidth="1"/>
    <col min="10752" max="10752" width="13" style="3" customWidth="1"/>
    <col min="10753" max="10753" width="20.109375" style="3" customWidth="1"/>
    <col min="10754" max="10754" width="20.44140625" style="3" customWidth="1"/>
    <col min="10755" max="10755" width="14.5546875" style="3" customWidth="1"/>
    <col min="10756" max="10756" width="16.33203125" style="3" customWidth="1"/>
    <col min="10757" max="10757" width="16.44140625" style="3" customWidth="1"/>
    <col min="10758" max="10759" width="15.33203125" style="3" bestFit="1" customWidth="1"/>
    <col min="10760" max="11006" width="9.109375" style="3"/>
    <col min="11007" max="11007" width="70.6640625" style="3" customWidth="1"/>
    <col min="11008" max="11008" width="13" style="3" customWidth="1"/>
    <col min="11009" max="11009" width="20.109375" style="3" customWidth="1"/>
    <col min="11010" max="11010" width="20.44140625" style="3" customWidth="1"/>
    <col min="11011" max="11011" width="14.5546875" style="3" customWidth="1"/>
    <col min="11012" max="11012" width="16.33203125" style="3" customWidth="1"/>
    <col min="11013" max="11013" width="16.44140625" style="3" customWidth="1"/>
    <col min="11014" max="11015" width="15.33203125" style="3" bestFit="1" customWidth="1"/>
    <col min="11016" max="11262" width="9.109375" style="3"/>
    <col min="11263" max="11263" width="70.6640625" style="3" customWidth="1"/>
    <col min="11264" max="11264" width="13" style="3" customWidth="1"/>
    <col min="11265" max="11265" width="20.109375" style="3" customWidth="1"/>
    <col min="11266" max="11266" width="20.44140625" style="3" customWidth="1"/>
    <col min="11267" max="11267" width="14.5546875" style="3" customWidth="1"/>
    <col min="11268" max="11268" width="16.33203125" style="3" customWidth="1"/>
    <col min="11269" max="11269" width="16.44140625" style="3" customWidth="1"/>
    <col min="11270" max="11271" width="15.33203125" style="3" bestFit="1" customWidth="1"/>
    <col min="11272" max="11518" width="9.109375" style="3"/>
    <col min="11519" max="11519" width="70.6640625" style="3" customWidth="1"/>
    <col min="11520" max="11520" width="13" style="3" customWidth="1"/>
    <col min="11521" max="11521" width="20.109375" style="3" customWidth="1"/>
    <col min="11522" max="11522" width="20.44140625" style="3" customWidth="1"/>
    <col min="11523" max="11523" width="14.5546875" style="3" customWidth="1"/>
    <col min="11524" max="11524" width="16.33203125" style="3" customWidth="1"/>
    <col min="11525" max="11525" width="16.44140625" style="3" customWidth="1"/>
    <col min="11526" max="11527" width="15.33203125" style="3" bestFit="1" customWidth="1"/>
    <col min="11528" max="11774" width="9.109375" style="3"/>
    <col min="11775" max="11775" width="70.6640625" style="3" customWidth="1"/>
    <col min="11776" max="11776" width="13" style="3" customWidth="1"/>
    <col min="11777" max="11777" width="20.109375" style="3" customWidth="1"/>
    <col min="11778" max="11778" width="20.44140625" style="3" customWidth="1"/>
    <col min="11779" max="11779" width="14.5546875" style="3" customWidth="1"/>
    <col min="11780" max="11780" width="16.33203125" style="3" customWidth="1"/>
    <col min="11781" max="11781" width="16.44140625" style="3" customWidth="1"/>
    <col min="11782" max="11783" width="15.33203125" style="3" bestFit="1" customWidth="1"/>
    <col min="11784" max="12030" width="9.109375" style="3"/>
    <col min="12031" max="12031" width="70.6640625" style="3" customWidth="1"/>
    <col min="12032" max="12032" width="13" style="3" customWidth="1"/>
    <col min="12033" max="12033" width="20.109375" style="3" customWidth="1"/>
    <col min="12034" max="12034" width="20.44140625" style="3" customWidth="1"/>
    <col min="12035" max="12035" width="14.5546875" style="3" customWidth="1"/>
    <col min="12036" max="12036" width="16.33203125" style="3" customWidth="1"/>
    <col min="12037" max="12037" width="16.44140625" style="3" customWidth="1"/>
    <col min="12038" max="12039" width="15.33203125" style="3" bestFit="1" customWidth="1"/>
    <col min="12040" max="12286" width="9.109375" style="3"/>
    <col min="12287" max="12287" width="70.6640625" style="3" customWidth="1"/>
    <col min="12288" max="12288" width="13" style="3" customWidth="1"/>
    <col min="12289" max="12289" width="20.109375" style="3" customWidth="1"/>
    <col min="12290" max="12290" width="20.44140625" style="3" customWidth="1"/>
    <col min="12291" max="12291" width="14.5546875" style="3" customWidth="1"/>
    <col min="12292" max="12292" width="16.33203125" style="3" customWidth="1"/>
    <col min="12293" max="12293" width="16.44140625" style="3" customWidth="1"/>
    <col min="12294" max="12295" width="15.33203125" style="3" bestFit="1" customWidth="1"/>
    <col min="12296" max="12542" width="9.109375" style="3"/>
    <col min="12543" max="12543" width="70.6640625" style="3" customWidth="1"/>
    <col min="12544" max="12544" width="13" style="3" customWidth="1"/>
    <col min="12545" max="12545" width="20.109375" style="3" customWidth="1"/>
    <col min="12546" max="12546" width="20.44140625" style="3" customWidth="1"/>
    <col min="12547" max="12547" width="14.5546875" style="3" customWidth="1"/>
    <col min="12548" max="12548" width="16.33203125" style="3" customWidth="1"/>
    <col min="12549" max="12549" width="16.44140625" style="3" customWidth="1"/>
    <col min="12550" max="12551" width="15.33203125" style="3" bestFit="1" customWidth="1"/>
    <col min="12552" max="12798" width="9.109375" style="3"/>
    <col min="12799" max="12799" width="70.6640625" style="3" customWidth="1"/>
    <col min="12800" max="12800" width="13" style="3" customWidth="1"/>
    <col min="12801" max="12801" width="20.109375" style="3" customWidth="1"/>
    <col min="12802" max="12802" width="20.44140625" style="3" customWidth="1"/>
    <col min="12803" max="12803" width="14.5546875" style="3" customWidth="1"/>
    <col min="12804" max="12804" width="16.33203125" style="3" customWidth="1"/>
    <col min="12805" max="12805" width="16.44140625" style="3" customWidth="1"/>
    <col min="12806" max="12807" width="15.33203125" style="3" bestFit="1" customWidth="1"/>
    <col min="12808" max="13054" width="9.109375" style="3"/>
    <col min="13055" max="13055" width="70.6640625" style="3" customWidth="1"/>
    <col min="13056" max="13056" width="13" style="3" customWidth="1"/>
    <col min="13057" max="13057" width="20.109375" style="3" customWidth="1"/>
    <col min="13058" max="13058" width="20.44140625" style="3" customWidth="1"/>
    <col min="13059" max="13059" width="14.5546875" style="3" customWidth="1"/>
    <col min="13060" max="13060" width="16.33203125" style="3" customWidth="1"/>
    <col min="13061" max="13061" width="16.44140625" style="3" customWidth="1"/>
    <col min="13062" max="13063" width="15.33203125" style="3" bestFit="1" customWidth="1"/>
    <col min="13064" max="13310" width="9.109375" style="3"/>
    <col min="13311" max="13311" width="70.6640625" style="3" customWidth="1"/>
    <col min="13312" max="13312" width="13" style="3" customWidth="1"/>
    <col min="13313" max="13313" width="20.109375" style="3" customWidth="1"/>
    <col min="13314" max="13314" width="20.44140625" style="3" customWidth="1"/>
    <col min="13315" max="13315" width="14.5546875" style="3" customWidth="1"/>
    <col min="13316" max="13316" width="16.33203125" style="3" customWidth="1"/>
    <col min="13317" max="13317" width="16.44140625" style="3" customWidth="1"/>
    <col min="13318" max="13319" width="15.33203125" style="3" bestFit="1" customWidth="1"/>
    <col min="13320" max="13566" width="9.109375" style="3"/>
    <col min="13567" max="13567" width="70.6640625" style="3" customWidth="1"/>
    <col min="13568" max="13568" width="13" style="3" customWidth="1"/>
    <col min="13569" max="13569" width="20.109375" style="3" customWidth="1"/>
    <col min="13570" max="13570" width="20.44140625" style="3" customWidth="1"/>
    <col min="13571" max="13571" width="14.5546875" style="3" customWidth="1"/>
    <col min="13572" max="13572" width="16.33203125" style="3" customWidth="1"/>
    <col min="13573" max="13573" width="16.44140625" style="3" customWidth="1"/>
    <col min="13574" max="13575" width="15.33203125" style="3" bestFit="1" customWidth="1"/>
    <col min="13576" max="13822" width="9.109375" style="3"/>
    <col min="13823" max="13823" width="70.6640625" style="3" customWidth="1"/>
    <col min="13824" max="13824" width="13" style="3" customWidth="1"/>
    <col min="13825" max="13825" width="20.109375" style="3" customWidth="1"/>
    <col min="13826" max="13826" width="20.44140625" style="3" customWidth="1"/>
    <col min="13827" max="13827" width="14.5546875" style="3" customWidth="1"/>
    <col min="13828" max="13828" width="16.33203125" style="3" customWidth="1"/>
    <col min="13829" max="13829" width="16.44140625" style="3" customWidth="1"/>
    <col min="13830" max="13831" width="15.33203125" style="3" bestFit="1" customWidth="1"/>
    <col min="13832" max="14078" width="9.109375" style="3"/>
    <col min="14079" max="14079" width="70.6640625" style="3" customWidth="1"/>
    <col min="14080" max="14080" width="13" style="3" customWidth="1"/>
    <col min="14081" max="14081" width="20.109375" style="3" customWidth="1"/>
    <col min="14082" max="14082" width="20.44140625" style="3" customWidth="1"/>
    <col min="14083" max="14083" width="14.5546875" style="3" customWidth="1"/>
    <col min="14084" max="14084" width="16.33203125" style="3" customWidth="1"/>
    <col min="14085" max="14085" width="16.44140625" style="3" customWidth="1"/>
    <col min="14086" max="14087" width="15.33203125" style="3" bestFit="1" customWidth="1"/>
    <col min="14088" max="14334" width="9.109375" style="3"/>
    <col min="14335" max="14335" width="70.6640625" style="3" customWidth="1"/>
    <col min="14336" max="14336" width="13" style="3" customWidth="1"/>
    <col min="14337" max="14337" width="20.109375" style="3" customWidth="1"/>
    <col min="14338" max="14338" width="20.44140625" style="3" customWidth="1"/>
    <col min="14339" max="14339" width="14.5546875" style="3" customWidth="1"/>
    <col min="14340" max="14340" width="16.33203125" style="3" customWidth="1"/>
    <col min="14341" max="14341" width="16.44140625" style="3" customWidth="1"/>
    <col min="14342" max="14343" width="15.33203125" style="3" bestFit="1" customWidth="1"/>
    <col min="14344" max="14590" width="9.109375" style="3"/>
    <col min="14591" max="14591" width="70.6640625" style="3" customWidth="1"/>
    <col min="14592" max="14592" width="13" style="3" customWidth="1"/>
    <col min="14593" max="14593" width="20.109375" style="3" customWidth="1"/>
    <col min="14594" max="14594" width="20.44140625" style="3" customWidth="1"/>
    <col min="14595" max="14595" width="14.5546875" style="3" customWidth="1"/>
    <col min="14596" max="14596" width="16.33203125" style="3" customWidth="1"/>
    <col min="14597" max="14597" width="16.44140625" style="3" customWidth="1"/>
    <col min="14598" max="14599" width="15.33203125" style="3" bestFit="1" customWidth="1"/>
    <col min="14600" max="14846" width="9.109375" style="3"/>
    <col min="14847" max="14847" width="70.6640625" style="3" customWidth="1"/>
    <col min="14848" max="14848" width="13" style="3" customWidth="1"/>
    <col min="14849" max="14849" width="20.109375" style="3" customWidth="1"/>
    <col min="14850" max="14850" width="20.44140625" style="3" customWidth="1"/>
    <col min="14851" max="14851" width="14.5546875" style="3" customWidth="1"/>
    <col min="14852" max="14852" width="16.33203125" style="3" customWidth="1"/>
    <col min="14853" max="14853" width="16.44140625" style="3" customWidth="1"/>
    <col min="14854" max="14855" width="15.33203125" style="3" bestFit="1" customWidth="1"/>
    <col min="14856" max="15102" width="9.109375" style="3"/>
    <col min="15103" max="15103" width="70.6640625" style="3" customWidth="1"/>
    <col min="15104" max="15104" width="13" style="3" customWidth="1"/>
    <col min="15105" max="15105" width="20.109375" style="3" customWidth="1"/>
    <col min="15106" max="15106" width="20.44140625" style="3" customWidth="1"/>
    <col min="15107" max="15107" width="14.5546875" style="3" customWidth="1"/>
    <col min="15108" max="15108" width="16.33203125" style="3" customWidth="1"/>
    <col min="15109" max="15109" width="16.44140625" style="3" customWidth="1"/>
    <col min="15110" max="15111" width="15.33203125" style="3" bestFit="1" customWidth="1"/>
    <col min="15112" max="15358" width="9.109375" style="3"/>
    <col min="15359" max="15359" width="70.6640625" style="3" customWidth="1"/>
    <col min="15360" max="15360" width="13" style="3" customWidth="1"/>
    <col min="15361" max="15361" width="20.109375" style="3" customWidth="1"/>
    <col min="15362" max="15362" width="20.44140625" style="3" customWidth="1"/>
    <col min="15363" max="15363" width="14.5546875" style="3" customWidth="1"/>
    <col min="15364" max="15364" width="16.33203125" style="3" customWidth="1"/>
    <col min="15365" max="15365" width="16.44140625" style="3" customWidth="1"/>
    <col min="15366" max="15367" width="15.33203125" style="3" bestFit="1" customWidth="1"/>
    <col min="15368" max="15614" width="9.109375" style="3"/>
    <col min="15615" max="15615" width="70.6640625" style="3" customWidth="1"/>
    <col min="15616" max="15616" width="13" style="3" customWidth="1"/>
    <col min="15617" max="15617" width="20.109375" style="3" customWidth="1"/>
    <col min="15618" max="15618" width="20.44140625" style="3" customWidth="1"/>
    <col min="15619" max="15619" width="14.5546875" style="3" customWidth="1"/>
    <col min="15620" max="15620" width="16.33203125" style="3" customWidth="1"/>
    <col min="15621" max="15621" width="16.44140625" style="3" customWidth="1"/>
    <col min="15622" max="15623" width="15.33203125" style="3" bestFit="1" customWidth="1"/>
    <col min="15624" max="15870" width="9.109375" style="3"/>
    <col min="15871" max="15871" width="70.6640625" style="3" customWidth="1"/>
    <col min="15872" max="15872" width="13" style="3" customWidth="1"/>
    <col min="15873" max="15873" width="20.109375" style="3" customWidth="1"/>
    <col min="15874" max="15874" width="20.44140625" style="3" customWidth="1"/>
    <col min="15875" max="15875" width="14.5546875" style="3" customWidth="1"/>
    <col min="15876" max="15876" width="16.33203125" style="3" customWidth="1"/>
    <col min="15877" max="15877" width="16.44140625" style="3" customWidth="1"/>
    <col min="15878" max="15879" width="15.33203125" style="3" bestFit="1" customWidth="1"/>
    <col min="15880" max="16126" width="9.109375" style="3"/>
    <col min="16127" max="16127" width="70.6640625" style="3" customWidth="1"/>
    <col min="16128" max="16128" width="13" style="3" customWidth="1"/>
    <col min="16129" max="16129" width="20.109375" style="3" customWidth="1"/>
    <col min="16130" max="16130" width="20.44140625" style="3" customWidth="1"/>
    <col min="16131" max="16131" width="14.5546875" style="3" customWidth="1"/>
    <col min="16132" max="16132" width="16.33203125" style="3" customWidth="1"/>
    <col min="16133" max="16133" width="16.44140625" style="3" customWidth="1"/>
    <col min="16134" max="16135" width="15.33203125" style="3" bestFit="1" customWidth="1"/>
    <col min="16136" max="16381" width="9.109375" style="3"/>
    <col min="16382" max="16384" width="9.109375" style="3" customWidth="1"/>
  </cols>
  <sheetData>
    <row r="1" spans="1:10" ht="22.5" customHeight="1" x14ac:dyDescent="0.3">
      <c r="E1" s="58" t="s">
        <v>18</v>
      </c>
      <c r="F1" s="1"/>
    </row>
    <row r="2" spans="1:10" ht="74.25" customHeight="1" x14ac:dyDescent="0.3">
      <c r="E2" s="64" t="s">
        <v>88</v>
      </c>
      <c r="F2" s="64"/>
    </row>
    <row r="3" spans="1:10" ht="19.5" customHeight="1" x14ac:dyDescent="0.3">
      <c r="E3" s="64"/>
      <c r="F3" s="64"/>
    </row>
    <row r="4" spans="1:10" ht="24.75" customHeight="1" x14ac:dyDescent="0.3">
      <c r="E4" s="6"/>
    </row>
    <row r="5" spans="1:10" ht="24.75" customHeight="1" x14ac:dyDescent="0.3">
      <c r="A5" s="65" t="s">
        <v>19</v>
      </c>
      <c r="B5" s="65"/>
      <c r="C5" s="65"/>
      <c r="D5" s="65"/>
      <c r="E5" s="65"/>
      <c r="F5" s="65"/>
    </row>
    <row r="6" spans="1:10" ht="37.5" customHeight="1" x14ac:dyDescent="0.3">
      <c r="A6" s="65" t="s">
        <v>89</v>
      </c>
      <c r="B6" s="65"/>
      <c r="C6" s="65"/>
      <c r="D6" s="65"/>
      <c r="E6" s="65"/>
      <c r="F6" s="65"/>
    </row>
    <row r="7" spans="1:10" ht="24.75" customHeight="1" x14ac:dyDescent="0.3">
      <c r="F7" s="26" t="s">
        <v>0</v>
      </c>
    </row>
    <row r="8" spans="1:10" ht="24.75" customHeight="1" x14ac:dyDescent="0.3">
      <c r="A8" s="67" t="s">
        <v>85</v>
      </c>
      <c r="B8" s="69" t="s">
        <v>1</v>
      </c>
      <c r="C8" s="69" t="s">
        <v>77</v>
      </c>
      <c r="D8" s="71" t="s">
        <v>90</v>
      </c>
      <c r="E8" s="71" t="s">
        <v>91</v>
      </c>
      <c r="F8" s="73" t="s">
        <v>92</v>
      </c>
    </row>
    <row r="9" spans="1:10" ht="81.75" customHeight="1" x14ac:dyDescent="0.3">
      <c r="A9" s="68"/>
      <c r="B9" s="70"/>
      <c r="C9" s="75"/>
      <c r="D9" s="72"/>
      <c r="E9" s="72"/>
      <c r="F9" s="74"/>
    </row>
    <row r="10" spans="1:10" ht="24.75" customHeight="1" x14ac:dyDescent="0.3">
      <c r="A10" s="66" t="s">
        <v>20</v>
      </c>
      <c r="B10" s="66"/>
      <c r="C10" s="66"/>
      <c r="D10" s="66"/>
      <c r="E10" s="66"/>
      <c r="F10" s="66"/>
    </row>
    <row r="11" spans="1:10" s="9" customFormat="1" ht="24.75" customHeight="1" x14ac:dyDescent="0.3">
      <c r="A11" s="7" t="s">
        <v>21</v>
      </c>
      <c r="B11" s="8" t="s">
        <v>22</v>
      </c>
      <c r="C11" s="54">
        <f>C12+C14+C17+C21</f>
        <v>214054300</v>
      </c>
      <c r="D11" s="55">
        <f>D12+D14+D17+D21</f>
        <v>104249306.63</v>
      </c>
      <c r="E11" s="55">
        <f>E12+E14+E17+E21</f>
        <v>109882370.87</v>
      </c>
      <c r="F11" s="40">
        <f>E11/D11%</f>
        <v>105.40345487379862</v>
      </c>
      <c r="G11" s="10"/>
      <c r="H11" s="10"/>
      <c r="I11" s="10"/>
      <c r="J11" s="10"/>
    </row>
    <row r="12" spans="1:10" s="9" customFormat="1" ht="41.25" customHeight="1" x14ac:dyDescent="0.3">
      <c r="A12" s="19" t="s">
        <v>23</v>
      </c>
      <c r="B12" s="11" t="s">
        <v>24</v>
      </c>
      <c r="C12" s="35">
        <f>C13</f>
        <v>122750000</v>
      </c>
      <c r="D12" s="35">
        <f t="shared" ref="D12:E12" si="0">D13</f>
        <v>59387676.630000003</v>
      </c>
      <c r="E12" s="35">
        <f t="shared" si="0"/>
        <v>62545863.650000006</v>
      </c>
      <c r="F12" s="40">
        <f t="shared" ref="F12:F69" si="1">E12/D12%</f>
        <v>105.31791644195191</v>
      </c>
      <c r="G12" s="10"/>
      <c r="H12" s="10"/>
      <c r="I12" s="10"/>
      <c r="J12" s="10"/>
    </row>
    <row r="13" spans="1:10" ht="30.75" customHeight="1" x14ac:dyDescent="0.3">
      <c r="A13" s="12" t="s">
        <v>2</v>
      </c>
      <c r="B13" s="13" t="s">
        <v>25</v>
      </c>
      <c r="C13" s="37">
        <v>122750000</v>
      </c>
      <c r="D13" s="38">
        <v>59387676.630000003</v>
      </c>
      <c r="E13" s="38">
        <v>62545863.650000006</v>
      </c>
      <c r="F13" s="36">
        <f>E13/D13%</f>
        <v>105.31791644195191</v>
      </c>
    </row>
    <row r="14" spans="1:10" s="9" customFormat="1" ht="41.4" customHeight="1" x14ac:dyDescent="0.3">
      <c r="A14" s="25" t="s">
        <v>3</v>
      </c>
      <c r="B14" s="11" t="s">
        <v>26</v>
      </c>
      <c r="C14" s="35">
        <f>C15+C16</f>
        <v>220000</v>
      </c>
      <c r="D14" s="35">
        <f t="shared" ref="D14:E14" si="2">D15+D16</f>
        <v>76700</v>
      </c>
      <c r="E14" s="35">
        <f t="shared" si="2"/>
        <v>76793.509999999995</v>
      </c>
      <c r="F14" s="40">
        <f t="shared" si="1"/>
        <v>100.12191655801824</v>
      </c>
      <c r="G14" s="10"/>
      <c r="H14" s="10"/>
      <c r="I14" s="10"/>
      <c r="J14" s="10"/>
    </row>
    <row r="15" spans="1:10" ht="37.799999999999997" customHeight="1" x14ac:dyDescent="0.3">
      <c r="A15" s="14" t="s">
        <v>4</v>
      </c>
      <c r="B15" s="13" t="s">
        <v>27</v>
      </c>
      <c r="C15" s="37">
        <v>60000</v>
      </c>
      <c r="D15" s="38">
        <v>38600</v>
      </c>
      <c r="E15" s="38">
        <v>38657.589999999997</v>
      </c>
      <c r="F15" s="36">
        <f t="shared" si="1"/>
        <v>100.14919689119171</v>
      </c>
    </row>
    <row r="16" spans="1:10" ht="27.75" customHeight="1" x14ac:dyDescent="0.3">
      <c r="A16" s="14" t="s">
        <v>5</v>
      </c>
      <c r="B16" s="13" t="s">
        <v>61</v>
      </c>
      <c r="C16" s="37">
        <v>160000</v>
      </c>
      <c r="D16" s="38">
        <v>38100</v>
      </c>
      <c r="E16" s="38">
        <v>38135.919999999998</v>
      </c>
      <c r="F16" s="36">
        <f t="shared" si="1"/>
        <v>100.0942782152231</v>
      </c>
    </row>
    <row r="17" spans="1:10" s="9" customFormat="1" ht="24.75" customHeight="1" x14ac:dyDescent="0.3">
      <c r="A17" s="25" t="s">
        <v>6</v>
      </c>
      <c r="B17" s="11" t="s">
        <v>28</v>
      </c>
      <c r="C17" s="35">
        <f>C18+C19+C20</f>
        <v>15756000</v>
      </c>
      <c r="D17" s="35">
        <f t="shared" ref="D17" si="3">D18+D19+D20</f>
        <v>6493900</v>
      </c>
      <c r="E17" s="35">
        <f>E18+E19+E20</f>
        <v>7062647.46</v>
      </c>
      <c r="F17" s="40">
        <f t="shared" si="1"/>
        <v>108.75818013828362</v>
      </c>
      <c r="G17" s="10"/>
      <c r="H17" s="10"/>
      <c r="I17" s="10"/>
      <c r="J17" s="10"/>
    </row>
    <row r="18" spans="1:10" ht="47.25" customHeight="1" x14ac:dyDescent="0.3">
      <c r="A18" s="14" t="s">
        <v>62</v>
      </c>
      <c r="B18" s="13" t="s">
        <v>29</v>
      </c>
      <c r="C18" s="37">
        <v>1000000</v>
      </c>
      <c r="D18" s="38">
        <v>478900</v>
      </c>
      <c r="E18" s="38">
        <v>512985.79</v>
      </c>
      <c r="F18" s="36">
        <f t="shared" si="1"/>
        <v>107.11751722697849</v>
      </c>
    </row>
    <row r="19" spans="1:10" ht="51.75" customHeight="1" x14ac:dyDescent="0.3">
      <c r="A19" s="14" t="s">
        <v>63</v>
      </c>
      <c r="B19" s="13" t="s">
        <v>30</v>
      </c>
      <c r="C19" s="37">
        <v>6100000</v>
      </c>
      <c r="D19" s="38">
        <v>2524000</v>
      </c>
      <c r="E19" s="38">
        <v>2604568.65</v>
      </c>
      <c r="F19" s="36">
        <f t="shared" si="1"/>
        <v>103.19210182250396</v>
      </c>
    </row>
    <row r="20" spans="1:10" ht="48" customHeight="1" x14ac:dyDescent="0.3">
      <c r="A20" s="14" t="s">
        <v>7</v>
      </c>
      <c r="B20" s="13" t="s">
        <v>31</v>
      </c>
      <c r="C20" s="37">
        <v>8656000</v>
      </c>
      <c r="D20" s="37">
        <v>3491000</v>
      </c>
      <c r="E20" s="37">
        <v>3945093.02</v>
      </c>
      <c r="F20" s="36">
        <f t="shared" si="1"/>
        <v>113.0075342308794</v>
      </c>
    </row>
    <row r="21" spans="1:10" s="9" customFormat="1" ht="24.75" customHeight="1" x14ac:dyDescent="0.3">
      <c r="A21" s="25" t="s">
        <v>8</v>
      </c>
      <c r="B21" s="11" t="s">
        <v>32</v>
      </c>
      <c r="C21" s="35">
        <f>C22+C23+C24</f>
        <v>75328300</v>
      </c>
      <c r="D21" s="39">
        <f>D22+D23+D24</f>
        <v>38291030</v>
      </c>
      <c r="E21" s="39">
        <f>E22+E23+E24</f>
        <v>40197066.25</v>
      </c>
      <c r="F21" s="40">
        <f t="shared" si="1"/>
        <v>104.97776176300299</v>
      </c>
      <c r="G21" s="10"/>
      <c r="H21" s="10"/>
      <c r="I21" s="10"/>
      <c r="J21" s="10"/>
    </row>
    <row r="22" spans="1:10" ht="43.5" customHeight="1" x14ac:dyDescent="0.3">
      <c r="A22" s="14" t="s">
        <v>78</v>
      </c>
      <c r="B22" s="13" t="s">
        <v>33</v>
      </c>
      <c r="C22" s="37">
        <v>41328300</v>
      </c>
      <c r="D22" s="38">
        <v>20097630</v>
      </c>
      <c r="E22" s="38">
        <v>21537988.079999998</v>
      </c>
      <c r="F22" s="36">
        <f t="shared" si="1"/>
        <v>107.16680563827676</v>
      </c>
    </row>
    <row r="23" spans="1:10" ht="24.75" customHeight="1" x14ac:dyDescent="0.3">
      <c r="A23" s="14" t="s">
        <v>9</v>
      </c>
      <c r="B23" s="13" t="s">
        <v>34</v>
      </c>
      <c r="C23" s="37">
        <v>3500000</v>
      </c>
      <c r="D23" s="38">
        <v>1118700</v>
      </c>
      <c r="E23" s="38">
        <v>1177688.4300000002</v>
      </c>
      <c r="F23" s="36">
        <f t="shared" si="1"/>
        <v>105.27294448913919</v>
      </c>
    </row>
    <row r="24" spans="1:10" ht="24.75" customHeight="1" x14ac:dyDescent="0.3">
      <c r="A24" s="14" t="s">
        <v>10</v>
      </c>
      <c r="B24" s="13" t="s">
        <v>35</v>
      </c>
      <c r="C24" s="37">
        <v>30500000</v>
      </c>
      <c r="D24" s="38">
        <v>17074700</v>
      </c>
      <c r="E24" s="38">
        <v>17481389.739999998</v>
      </c>
      <c r="F24" s="36">
        <f t="shared" si="1"/>
        <v>102.3818265621065</v>
      </c>
    </row>
    <row r="25" spans="1:10" s="9" customFormat="1" ht="24.75" customHeight="1" x14ac:dyDescent="0.3">
      <c r="A25" s="34" t="s">
        <v>36</v>
      </c>
      <c r="B25" s="11" t="s">
        <v>37</v>
      </c>
      <c r="C25" s="35">
        <f>C26+C28+C32</f>
        <v>2642243</v>
      </c>
      <c r="D25" s="35">
        <f>D26+D28+D32</f>
        <v>1519963</v>
      </c>
      <c r="E25" s="35">
        <f>E26+E28+E32</f>
        <v>1604242.88</v>
      </c>
      <c r="F25" s="40">
        <f t="shared" si="1"/>
        <v>105.54486392102966</v>
      </c>
      <c r="G25" s="10"/>
      <c r="H25" s="10"/>
      <c r="I25" s="10"/>
      <c r="J25" s="10"/>
    </row>
    <row r="26" spans="1:10" s="9" customFormat="1" ht="24.75" customHeight="1" x14ac:dyDescent="0.3">
      <c r="A26" s="14" t="s">
        <v>11</v>
      </c>
      <c r="B26" s="11" t="s">
        <v>38</v>
      </c>
      <c r="C26" s="35">
        <f>C27</f>
        <v>1130000</v>
      </c>
      <c r="D26" s="35">
        <f t="shared" ref="D26:E26" si="4">D27</f>
        <v>341600</v>
      </c>
      <c r="E26" s="35">
        <f t="shared" si="4"/>
        <v>358723.88</v>
      </c>
      <c r="F26" s="40">
        <f t="shared" si="1"/>
        <v>105.01284543325526</v>
      </c>
      <c r="G26" s="10"/>
      <c r="H26" s="10"/>
      <c r="I26" s="10"/>
      <c r="J26" s="10"/>
    </row>
    <row r="27" spans="1:10" ht="24.75" customHeight="1" x14ac:dyDescent="0.3">
      <c r="A27" s="12" t="s">
        <v>12</v>
      </c>
      <c r="B27" s="13" t="s">
        <v>67</v>
      </c>
      <c r="C27" s="37">
        <v>1130000</v>
      </c>
      <c r="D27" s="38">
        <v>341600</v>
      </c>
      <c r="E27" s="38">
        <v>358723.88</v>
      </c>
      <c r="F27" s="36">
        <f t="shared" si="1"/>
        <v>105.01284543325526</v>
      </c>
    </row>
    <row r="28" spans="1:10" ht="49.2" customHeight="1" x14ac:dyDescent="0.3">
      <c r="A28" s="19" t="s">
        <v>39</v>
      </c>
      <c r="B28" s="11" t="s">
        <v>40</v>
      </c>
      <c r="C28" s="35">
        <f>SUM(C29:C31)</f>
        <v>426900</v>
      </c>
      <c r="D28" s="35">
        <f t="shared" ref="D28:E28" si="5">SUM(D29:D31)</f>
        <v>240620</v>
      </c>
      <c r="E28" s="35">
        <f t="shared" si="5"/>
        <v>266366.09000000003</v>
      </c>
      <c r="F28" s="40">
        <f>E28/D28%</f>
        <v>110.6998961017372</v>
      </c>
    </row>
    <row r="29" spans="1:10" ht="24.75" customHeight="1" x14ac:dyDescent="0.3">
      <c r="A29" s="14" t="s">
        <v>13</v>
      </c>
      <c r="B29" s="15">
        <v>22010000</v>
      </c>
      <c r="C29" s="41">
        <v>378000</v>
      </c>
      <c r="D29" s="38">
        <v>233550</v>
      </c>
      <c r="E29" s="38">
        <v>256805.14</v>
      </c>
      <c r="F29" s="36">
        <f t="shared" si="1"/>
        <v>109.95724256047956</v>
      </c>
    </row>
    <row r="30" spans="1:10" s="9" customFormat="1" ht="24.75" customHeight="1" x14ac:dyDescent="0.3">
      <c r="A30" s="12" t="s">
        <v>41</v>
      </c>
      <c r="B30" s="13" t="s">
        <v>42</v>
      </c>
      <c r="C30" s="37">
        <v>44500</v>
      </c>
      <c r="D30" s="38">
        <v>7070</v>
      </c>
      <c r="E30" s="38">
        <v>7170.95</v>
      </c>
      <c r="F30" s="36">
        <f t="shared" si="1"/>
        <v>101.42786421499292</v>
      </c>
      <c r="G30" s="10"/>
      <c r="H30" s="10"/>
      <c r="I30" s="10"/>
      <c r="J30" s="10"/>
    </row>
    <row r="31" spans="1:10" s="9" customFormat="1" ht="105.6" customHeight="1" x14ac:dyDescent="0.3">
      <c r="A31" s="12" t="s">
        <v>80</v>
      </c>
      <c r="B31" s="13" t="s">
        <v>79</v>
      </c>
      <c r="C31" s="37">
        <v>4400</v>
      </c>
      <c r="D31" s="38">
        <v>0</v>
      </c>
      <c r="E31" s="38">
        <v>2390</v>
      </c>
      <c r="F31" s="36">
        <v>0</v>
      </c>
      <c r="G31" s="10"/>
      <c r="H31" s="10"/>
      <c r="I31" s="10"/>
      <c r="J31" s="10"/>
    </row>
    <row r="32" spans="1:10" s="9" customFormat="1" ht="27.6" customHeight="1" x14ac:dyDescent="0.3">
      <c r="A32" s="2" t="s">
        <v>64</v>
      </c>
      <c r="B32" s="23" t="s">
        <v>65</v>
      </c>
      <c r="C32" s="35">
        <f>C33</f>
        <v>1085343</v>
      </c>
      <c r="D32" s="35">
        <f t="shared" ref="D32" si="6">D33</f>
        <v>937743</v>
      </c>
      <c r="E32" s="35">
        <f>E33</f>
        <v>979152.91</v>
      </c>
      <c r="F32" s="36">
        <f t="shared" si="1"/>
        <v>104.41591246215647</v>
      </c>
      <c r="G32" s="10"/>
      <c r="H32" s="10"/>
      <c r="I32" s="10"/>
      <c r="J32" s="10"/>
    </row>
    <row r="33" spans="1:10" s="9" customFormat="1" ht="30.6" customHeight="1" x14ac:dyDescent="0.3">
      <c r="A33" s="12" t="s">
        <v>12</v>
      </c>
      <c r="B33" s="13" t="s">
        <v>68</v>
      </c>
      <c r="C33" s="37">
        <v>1085343</v>
      </c>
      <c r="D33" s="38">
        <v>937743</v>
      </c>
      <c r="E33" s="38">
        <v>979152.91</v>
      </c>
      <c r="F33" s="36">
        <f t="shared" si="1"/>
        <v>104.41591246215647</v>
      </c>
      <c r="G33" s="10"/>
      <c r="H33" s="10"/>
      <c r="I33" s="10"/>
      <c r="J33" s="10"/>
    </row>
    <row r="34" spans="1:10" ht="36" customHeight="1" x14ac:dyDescent="0.3">
      <c r="A34" s="19" t="s">
        <v>43</v>
      </c>
      <c r="B34" s="11" t="s">
        <v>44</v>
      </c>
      <c r="C34" s="35">
        <f>SUM(C11,C25)</f>
        <v>216696543</v>
      </c>
      <c r="D34" s="39">
        <f>SUM(D11,D25)</f>
        <v>105769269.63</v>
      </c>
      <c r="E34" s="39">
        <f>SUM(E11,E25)</f>
        <v>111486613.75</v>
      </c>
      <c r="F34" s="40">
        <f t="shared" si="1"/>
        <v>105.40548700014693</v>
      </c>
    </row>
    <row r="35" spans="1:10" ht="24.75" customHeight="1" x14ac:dyDescent="0.3">
      <c r="A35" s="34" t="s">
        <v>66</v>
      </c>
      <c r="B35" s="11" t="s">
        <v>45</v>
      </c>
      <c r="C35" s="35">
        <f>C36</f>
        <v>44242445.369999997</v>
      </c>
      <c r="D35" s="39">
        <f>D36</f>
        <v>39324112.369999997</v>
      </c>
      <c r="E35" s="39">
        <f>E36</f>
        <v>39140398.369999997</v>
      </c>
      <c r="F35" s="40">
        <f t="shared" si="1"/>
        <v>99.532820987104699</v>
      </c>
    </row>
    <row r="36" spans="1:10" ht="31.8" customHeight="1" x14ac:dyDescent="0.3">
      <c r="A36" s="19" t="s">
        <v>15</v>
      </c>
      <c r="B36" s="11">
        <v>41000000</v>
      </c>
      <c r="C36" s="35">
        <f>C37+C42</f>
        <v>44242445.369999997</v>
      </c>
      <c r="D36" s="35">
        <f t="shared" ref="D36:E36" si="7">D37+D42</f>
        <v>39324112.369999997</v>
      </c>
      <c r="E36" s="35">
        <f t="shared" si="7"/>
        <v>39140398.369999997</v>
      </c>
      <c r="F36" s="40">
        <f t="shared" si="1"/>
        <v>99.532820987104699</v>
      </c>
    </row>
    <row r="37" spans="1:10" ht="33.6" customHeight="1" x14ac:dyDescent="0.3">
      <c r="A37" s="18" t="s">
        <v>46</v>
      </c>
      <c r="B37" s="11" t="s">
        <v>47</v>
      </c>
      <c r="C37" s="35">
        <f>SUM(C38:C41)</f>
        <v>39351200</v>
      </c>
      <c r="D37" s="35">
        <f t="shared" ref="D37:E37" si="8">SUM(D38:D41)</f>
        <v>35197600</v>
      </c>
      <c r="E37" s="35">
        <f t="shared" si="8"/>
        <v>35197600</v>
      </c>
      <c r="F37" s="40">
        <f t="shared" si="1"/>
        <v>100</v>
      </c>
    </row>
    <row r="38" spans="1:10" ht="39.75" customHeight="1" x14ac:dyDescent="0.3">
      <c r="A38" s="14" t="s">
        <v>81</v>
      </c>
      <c r="B38" s="13">
        <v>41033900</v>
      </c>
      <c r="C38" s="37">
        <v>36196200</v>
      </c>
      <c r="D38" s="41">
        <v>32402800</v>
      </c>
      <c r="E38" s="41">
        <v>32402800</v>
      </c>
      <c r="F38" s="36">
        <f t="shared" si="1"/>
        <v>100</v>
      </c>
    </row>
    <row r="39" spans="1:10" ht="67.8" customHeight="1" x14ac:dyDescent="0.3">
      <c r="A39" s="14" t="s">
        <v>82</v>
      </c>
      <c r="B39" s="13">
        <v>41035400</v>
      </c>
      <c r="C39" s="37">
        <v>161400</v>
      </c>
      <c r="D39" s="41">
        <v>132200</v>
      </c>
      <c r="E39" s="41">
        <v>132200</v>
      </c>
      <c r="F39" s="36">
        <f t="shared" si="1"/>
        <v>100</v>
      </c>
    </row>
    <row r="40" spans="1:10" ht="87" customHeight="1" x14ac:dyDescent="0.3">
      <c r="A40" s="14" t="s">
        <v>83</v>
      </c>
      <c r="B40" s="13">
        <v>41036000</v>
      </c>
      <c r="C40" s="37">
        <v>760800</v>
      </c>
      <c r="D40" s="41">
        <v>429800</v>
      </c>
      <c r="E40" s="41">
        <v>429800</v>
      </c>
      <c r="F40" s="36">
        <f t="shared" si="1"/>
        <v>100</v>
      </c>
    </row>
    <row r="41" spans="1:10" ht="77.400000000000006" customHeight="1" x14ac:dyDescent="0.3">
      <c r="A41" s="14" t="s">
        <v>84</v>
      </c>
      <c r="B41" s="13">
        <v>41036300</v>
      </c>
      <c r="C41" s="37">
        <v>2232800</v>
      </c>
      <c r="D41" s="41">
        <v>2232800</v>
      </c>
      <c r="E41" s="41">
        <v>2232800</v>
      </c>
      <c r="F41" s="36">
        <f t="shared" si="1"/>
        <v>100</v>
      </c>
    </row>
    <row r="42" spans="1:10" s="9" customFormat="1" ht="51" customHeight="1" x14ac:dyDescent="0.3">
      <c r="A42" s="25" t="s">
        <v>16</v>
      </c>
      <c r="B42" s="11" t="s">
        <v>48</v>
      </c>
      <c r="C42" s="35">
        <f>SUM(C43:C45)</f>
        <v>4891245.37</v>
      </c>
      <c r="D42" s="35">
        <f t="shared" ref="D42:E42" si="9">SUM(D43:D45)</f>
        <v>4126512.37</v>
      </c>
      <c r="E42" s="35">
        <f t="shared" si="9"/>
        <v>3942798.37</v>
      </c>
      <c r="F42" s="40">
        <f t="shared" si="1"/>
        <v>95.547959547253214</v>
      </c>
      <c r="G42" s="10"/>
      <c r="H42" s="10"/>
      <c r="I42" s="10"/>
      <c r="J42" s="10"/>
    </row>
    <row r="43" spans="1:10" s="9" customFormat="1" ht="399" customHeight="1" x14ac:dyDescent="0.3">
      <c r="A43" s="14" t="s">
        <v>94</v>
      </c>
      <c r="B43" s="16">
        <v>41050200</v>
      </c>
      <c r="C43" s="37">
        <v>3934118.37</v>
      </c>
      <c r="D43" s="42">
        <v>3934118.37</v>
      </c>
      <c r="E43" s="38">
        <v>3934118.37</v>
      </c>
      <c r="F43" s="40">
        <f t="shared" ref="F43:F44" si="10">E43/D43%</f>
        <v>100</v>
      </c>
      <c r="G43" s="10"/>
      <c r="H43" s="10"/>
      <c r="I43" s="10"/>
      <c r="J43" s="10"/>
    </row>
    <row r="44" spans="1:10" s="9" customFormat="1" ht="28.5" customHeight="1" x14ac:dyDescent="0.3">
      <c r="A44" s="14" t="s">
        <v>17</v>
      </c>
      <c r="B44" s="16">
        <v>41053900</v>
      </c>
      <c r="C44" s="37">
        <v>803552</v>
      </c>
      <c r="D44" s="42">
        <v>38819</v>
      </c>
      <c r="E44" s="38">
        <v>8680</v>
      </c>
      <c r="F44" s="40">
        <f t="shared" si="10"/>
        <v>22.360184445761096</v>
      </c>
      <c r="G44" s="10"/>
      <c r="H44" s="10"/>
      <c r="I44" s="10"/>
      <c r="J44" s="10"/>
    </row>
    <row r="45" spans="1:10" s="9" customFormat="1" ht="117.6" customHeight="1" x14ac:dyDescent="0.3">
      <c r="A45" s="14" t="s">
        <v>93</v>
      </c>
      <c r="B45" s="16">
        <v>41059300</v>
      </c>
      <c r="C45" s="37">
        <v>153575</v>
      </c>
      <c r="D45" s="42">
        <v>153575</v>
      </c>
      <c r="E45" s="38">
        <v>0</v>
      </c>
      <c r="F45" s="36">
        <f t="shared" si="1"/>
        <v>0</v>
      </c>
      <c r="G45" s="10"/>
      <c r="H45" s="10"/>
      <c r="I45" s="10"/>
      <c r="J45" s="10"/>
    </row>
    <row r="46" spans="1:10" s="9" customFormat="1" ht="24.75" customHeight="1" x14ac:dyDescent="0.3">
      <c r="A46" s="19" t="s">
        <v>49</v>
      </c>
      <c r="B46" s="11"/>
      <c r="C46" s="35">
        <f>C34+C35</f>
        <v>260938988.37</v>
      </c>
      <c r="D46" s="39">
        <f>D34+D35</f>
        <v>145093382</v>
      </c>
      <c r="E46" s="39">
        <f>E34+E35</f>
        <v>150627012.12</v>
      </c>
      <c r="F46" s="40">
        <f t="shared" si="1"/>
        <v>103.81384046861628</v>
      </c>
      <c r="G46" s="10"/>
      <c r="H46" s="10"/>
      <c r="I46" s="10"/>
      <c r="J46" s="10"/>
    </row>
    <row r="47" spans="1:10" s="9" customFormat="1" ht="24.75" customHeight="1" x14ac:dyDescent="0.3">
      <c r="A47" s="66" t="s">
        <v>50</v>
      </c>
      <c r="B47" s="66"/>
      <c r="C47" s="66"/>
      <c r="D47" s="66"/>
      <c r="E47" s="66"/>
      <c r="F47" s="66"/>
      <c r="G47" s="10"/>
      <c r="H47" s="10"/>
      <c r="I47" s="10"/>
      <c r="J47" s="10"/>
    </row>
    <row r="48" spans="1:10" s="9" customFormat="1" ht="24.75" customHeight="1" x14ac:dyDescent="0.3">
      <c r="A48" s="7" t="s">
        <v>21</v>
      </c>
      <c r="B48" s="27">
        <v>10000000</v>
      </c>
      <c r="C48" s="43">
        <f>C49</f>
        <v>51500</v>
      </c>
      <c r="D48" s="43">
        <f>D49</f>
        <v>25750</v>
      </c>
      <c r="E48" s="43">
        <f>E49</f>
        <v>31870.66</v>
      </c>
      <c r="F48" s="44">
        <f>E48/D48*100</f>
        <v>123.76955339805826</v>
      </c>
      <c r="G48" s="10"/>
      <c r="H48" s="10"/>
      <c r="I48" s="10"/>
      <c r="J48" s="10"/>
    </row>
    <row r="49" spans="1:10" s="9" customFormat="1" ht="24.75" customHeight="1" x14ac:dyDescent="0.3">
      <c r="A49" s="28" t="s">
        <v>51</v>
      </c>
      <c r="B49" s="27">
        <v>19000000</v>
      </c>
      <c r="C49" s="43">
        <f>C50</f>
        <v>51500</v>
      </c>
      <c r="D49" s="43">
        <f t="shared" ref="D49:E49" si="11">D50</f>
        <v>25750</v>
      </c>
      <c r="E49" s="43">
        <f t="shared" si="11"/>
        <v>31870.66</v>
      </c>
      <c r="F49" s="44">
        <f>E49/D49*100</f>
        <v>123.76955339805826</v>
      </c>
      <c r="G49" s="10"/>
      <c r="H49" s="10"/>
      <c r="I49" s="10"/>
      <c r="J49" s="10"/>
    </row>
    <row r="50" spans="1:10" s="9" customFormat="1" ht="24.75" customHeight="1" x14ac:dyDescent="0.3">
      <c r="A50" s="29" t="s">
        <v>52</v>
      </c>
      <c r="B50" s="30">
        <v>19010000</v>
      </c>
      <c r="C50" s="45">
        <v>51500</v>
      </c>
      <c r="D50" s="45">
        <v>25750</v>
      </c>
      <c r="E50" s="45">
        <v>31870.66</v>
      </c>
      <c r="F50" s="46">
        <f>E50/D50*100</f>
        <v>123.76955339805826</v>
      </c>
      <c r="G50" s="10"/>
      <c r="H50" s="10"/>
      <c r="I50" s="10"/>
      <c r="J50" s="10"/>
    </row>
    <row r="51" spans="1:10" s="9" customFormat="1" ht="23.4" customHeight="1" x14ac:dyDescent="0.3">
      <c r="A51" s="34" t="s">
        <v>36</v>
      </c>
      <c r="B51" s="11" t="s">
        <v>37</v>
      </c>
      <c r="C51" s="35">
        <f>C52+C54</f>
        <v>7996707.5499999998</v>
      </c>
      <c r="D51" s="35">
        <f>D52+D54</f>
        <v>3998353.7800000003</v>
      </c>
      <c r="E51" s="35">
        <f>E52+E54</f>
        <v>6908507.1100000003</v>
      </c>
      <c r="F51" s="47">
        <f t="shared" si="1"/>
        <v>172.78378778178052</v>
      </c>
      <c r="G51" s="10"/>
      <c r="H51" s="10"/>
      <c r="I51" s="10"/>
      <c r="J51" s="10"/>
    </row>
    <row r="52" spans="1:10" ht="27.75" customHeight="1" x14ac:dyDescent="0.3">
      <c r="A52" s="28" t="s">
        <v>14</v>
      </c>
      <c r="B52" s="27">
        <v>24000000</v>
      </c>
      <c r="C52" s="43">
        <f>SUM(C53:C53)</f>
        <v>0</v>
      </c>
      <c r="D52" s="43">
        <f>SUM(D53:D53)</f>
        <v>0</v>
      </c>
      <c r="E52" s="43">
        <f>SUM(E53:E53)</f>
        <v>28103.9</v>
      </c>
      <c r="F52" s="40">
        <v>0</v>
      </c>
    </row>
    <row r="53" spans="1:10" ht="71.400000000000006" customHeight="1" x14ac:dyDescent="0.3">
      <c r="A53" s="29" t="s">
        <v>53</v>
      </c>
      <c r="B53" s="30">
        <v>24062100</v>
      </c>
      <c r="C53" s="45">
        <v>0</v>
      </c>
      <c r="D53" s="45">
        <v>0</v>
      </c>
      <c r="E53" s="45">
        <v>28103.9</v>
      </c>
      <c r="F53" s="40">
        <v>0</v>
      </c>
    </row>
    <row r="54" spans="1:10" ht="24.75" customHeight="1" x14ac:dyDescent="0.3">
      <c r="A54" s="18" t="s">
        <v>54</v>
      </c>
      <c r="B54" s="11" t="s">
        <v>55</v>
      </c>
      <c r="C54" s="35">
        <f>C55+C56</f>
        <v>7996707.5499999998</v>
      </c>
      <c r="D54" s="39">
        <f>D55+D56</f>
        <v>3998353.7800000003</v>
      </c>
      <c r="E54" s="39">
        <f>E55+E56</f>
        <v>6880403.21</v>
      </c>
      <c r="F54" s="40">
        <f>E54/D54%</f>
        <v>172.08090100521318</v>
      </c>
    </row>
    <row r="55" spans="1:10" ht="49.2" customHeight="1" x14ac:dyDescent="0.3">
      <c r="A55" s="17" t="s">
        <v>56</v>
      </c>
      <c r="B55" s="13" t="s">
        <v>57</v>
      </c>
      <c r="C55" s="48">
        <v>1454805</v>
      </c>
      <c r="D55" s="49">
        <v>727402.5</v>
      </c>
      <c r="E55" s="49">
        <v>297701.87</v>
      </c>
      <c r="F55" s="36">
        <f t="shared" si="1"/>
        <v>40.926704266207501</v>
      </c>
    </row>
    <row r="56" spans="1:10" ht="34.799999999999997" customHeight="1" x14ac:dyDescent="0.3">
      <c r="A56" s="17" t="s">
        <v>58</v>
      </c>
      <c r="B56" s="13" t="s">
        <v>59</v>
      </c>
      <c r="C56" s="48">
        <v>6541902.5499999998</v>
      </c>
      <c r="D56" s="48">
        <v>3270951.2800000003</v>
      </c>
      <c r="E56" s="49">
        <v>6582701.3399999999</v>
      </c>
      <c r="F56" s="36">
        <f t="shared" si="1"/>
        <v>201.24730625764622</v>
      </c>
    </row>
    <row r="57" spans="1:10" ht="24.75" customHeight="1" x14ac:dyDescent="0.3">
      <c r="A57" s="31" t="s">
        <v>70</v>
      </c>
      <c r="B57" s="11" t="s">
        <v>69</v>
      </c>
      <c r="C57" s="50">
        <f>C58</f>
        <v>198062.33000000002</v>
      </c>
      <c r="D57" s="50">
        <f t="shared" ref="D57:E57" si="12">D58</f>
        <v>198062.33000000002</v>
      </c>
      <c r="E57" s="50">
        <f t="shared" si="12"/>
        <v>318111.39</v>
      </c>
      <c r="F57" s="40">
        <f t="shared" si="1"/>
        <v>160.61175792489161</v>
      </c>
    </row>
    <row r="58" spans="1:10" ht="30.6" customHeight="1" x14ac:dyDescent="0.3">
      <c r="A58" s="18" t="s">
        <v>71</v>
      </c>
      <c r="B58" s="11" t="s">
        <v>72</v>
      </c>
      <c r="C58" s="50">
        <f>C59</f>
        <v>198062.33000000002</v>
      </c>
      <c r="D58" s="50">
        <f t="shared" ref="D58:E58" si="13">D59</f>
        <v>198062.33000000002</v>
      </c>
      <c r="E58" s="50">
        <f t="shared" si="13"/>
        <v>318111.39</v>
      </c>
      <c r="F58" s="36">
        <f t="shared" si="1"/>
        <v>160.61175792489161</v>
      </c>
    </row>
    <row r="59" spans="1:10" ht="34.200000000000003" customHeight="1" x14ac:dyDescent="0.3">
      <c r="A59" s="17" t="s">
        <v>74</v>
      </c>
      <c r="B59" s="13" t="s">
        <v>73</v>
      </c>
      <c r="C59" s="48">
        <v>198062.33000000002</v>
      </c>
      <c r="D59" s="48">
        <v>198062.33000000002</v>
      </c>
      <c r="E59" s="49">
        <v>318111.39</v>
      </c>
      <c r="F59" s="36">
        <f t="shared" si="1"/>
        <v>160.61175792489161</v>
      </c>
    </row>
    <row r="60" spans="1:10" ht="24.75" hidden="1" customHeight="1" x14ac:dyDescent="0.3">
      <c r="A60" s="31" t="s">
        <v>66</v>
      </c>
      <c r="B60" s="11" t="s">
        <v>45</v>
      </c>
      <c r="C60" s="50">
        <f>C61</f>
        <v>0</v>
      </c>
      <c r="D60" s="50">
        <f t="shared" ref="D60:E61" si="14">D61</f>
        <v>0</v>
      </c>
      <c r="E60" s="50">
        <f t="shared" si="14"/>
        <v>0</v>
      </c>
      <c r="F60" s="40">
        <v>0</v>
      </c>
    </row>
    <row r="61" spans="1:10" ht="24.75" hidden="1" customHeight="1" x14ac:dyDescent="0.3">
      <c r="A61" s="19" t="s">
        <v>15</v>
      </c>
      <c r="B61" s="11">
        <v>41000000</v>
      </c>
      <c r="C61" s="50">
        <f>C62</f>
        <v>0</v>
      </c>
      <c r="D61" s="50">
        <f t="shared" si="14"/>
        <v>0</v>
      </c>
      <c r="E61" s="50">
        <f t="shared" si="14"/>
        <v>0</v>
      </c>
      <c r="F61" s="40">
        <v>0</v>
      </c>
    </row>
    <row r="62" spans="1:10" ht="33" hidden="1" customHeight="1" x14ac:dyDescent="0.3">
      <c r="A62" s="25" t="s">
        <v>16</v>
      </c>
      <c r="B62" s="11" t="s">
        <v>48</v>
      </c>
      <c r="C62" s="35">
        <f>SUM(C63:C63)</f>
        <v>0</v>
      </c>
      <c r="D62" s="35">
        <f>SUM(D63:D63)</f>
        <v>0</v>
      </c>
      <c r="E62" s="35">
        <f>SUM(E63:E63)</f>
        <v>0</v>
      </c>
      <c r="F62" s="40">
        <v>0</v>
      </c>
    </row>
    <row r="63" spans="1:10" ht="66" hidden="1" customHeight="1" x14ac:dyDescent="0.3">
      <c r="A63" s="14" t="s">
        <v>75</v>
      </c>
      <c r="B63" s="16">
        <v>41051100</v>
      </c>
      <c r="C63" s="37">
        <v>0</v>
      </c>
      <c r="D63" s="51">
        <v>0</v>
      </c>
      <c r="E63" s="38">
        <v>0</v>
      </c>
      <c r="F63" s="36">
        <v>0</v>
      </c>
    </row>
    <row r="64" spans="1:10" ht="36" customHeight="1" x14ac:dyDescent="0.3">
      <c r="A64" s="19" t="s">
        <v>43</v>
      </c>
      <c r="B64" s="11" t="s">
        <v>44</v>
      </c>
      <c r="C64" s="35">
        <f>C48+C51+C57</f>
        <v>8246269.8799999999</v>
      </c>
      <c r="D64" s="35">
        <f t="shared" ref="D64:E64" si="15">D48+D51+D57</f>
        <v>4222166.1100000003</v>
      </c>
      <c r="E64" s="35">
        <f t="shared" si="15"/>
        <v>7258489.1600000001</v>
      </c>
      <c r="F64" s="40">
        <f t="shared" ref="F64" si="16">E64/D64%</f>
        <v>171.91387005851362</v>
      </c>
      <c r="G64" s="58"/>
      <c r="H64" s="58"/>
      <c r="I64" s="58"/>
      <c r="J64" s="58"/>
    </row>
    <row r="65" spans="1:10" ht="24.75" customHeight="1" x14ac:dyDescent="0.3">
      <c r="A65" s="34" t="s">
        <v>66</v>
      </c>
      <c r="B65" s="11" t="s">
        <v>45</v>
      </c>
      <c r="C65" s="35">
        <f>C66</f>
        <v>50000</v>
      </c>
      <c r="D65" s="39">
        <f>D66</f>
        <v>50000</v>
      </c>
      <c r="E65" s="39">
        <f>E66</f>
        <v>0</v>
      </c>
      <c r="F65" s="40">
        <f t="shared" si="1"/>
        <v>0</v>
      </c>
      <c r="G65" s="58"/>
      <c r="H65" s="58"/>
      <c r="I65" s="58"/>
      <c r="J65" s="58"/>
    </row>
    <row r="66" spans="1:10" s="9" customFormat="1" ht="37.5" customHeight="1" x14ac:dyDescent="0.3">
      <c r="A66" s="25" t="s">
        <v>16</v>
      </c>
      <c r="B66" s="11" t="s">
        <v>48</v>
      </c>
      <c r="C66" s="35">
        <f>SUM(C67)</f>
        <v>50000</v>
      </c>
      <c r="D66" s="35">
        <f t="shared" ref="D66:E66" si="17">SUM(D67)</f>
        <v>50000</v>
      </c>
      <c r="E66" s="35">
        <f t="shared" si="17"/>
        <v>0</v>
      </c>
      <c r="F66" s="40">
        <f t="shared" si="1"/>
        <v>0</v>
      </c>
      <c r="G66" s="10"/>
      <c r="H66" s="10"/>
      <c r="I66" s="10"/>
      <c r="J66" s="10"/>
    </row>
    <row r="67" spans="1:10" s="9" customFormat="1" ht="36" customHeight="1" x14ac:dyDescent="0.3">
      <c r="A67" s="14" t="s">
        <v>17</v>
      </c>
      <c r="B67" s="16">
        <v>41053900</v>
      </c>
      <c r="C67" s="37">
        <v>50000</v>
      </c>
      <c r="D67" s="42">
        <v>50000</v>
      </c>
      <c r="E67" s="38">
        <v>0</v>
      </c>
      <c r="F67" s="36">
        <f t="shared" si="1"/>
        <v>0</v>
      </c>
      <c r="G67" s="10"/>
      <c r="H67" s="10"/>
      <c r="I67" s="10"/>
      <c r="J67" s="10"/>
    </row>
    <row r="68" spans="1:10" ht="23.25" customHeight="1" x14ac:dyDescent="0.3">
      <c r="A68" s="19" t="s">
        <v>76</v>
      </c>
      <c r="B68" s="13"/>
      <c r="C68" s="52">
        <f>C64+C65</f>
        <v>8296269.8799999999</v>
      </c>
      <c r="D68" s="52">
        <f t="shared" ref="D68:E68" si="18">D64+D65</f>
        <v>4272166.1100000003</v>
      </c>
      <c r="E68" s="52">
        <f t="shared" si="18"/>
        <v>7258489.1600000001</v>
      </c>
      <c r="F68" s="40">
        <f t="shared" si="1"/>
        <v>169.90184775376159</v>
      </c>
    </row>
    <row r="69" spans="1:10" ht="24.75" customHeight="1" x14ac:dyDescent="0.3">
      <c r="A69" s="31" t="s">
        <v>60</v>
      </c>
      <c r="B69" s="11"/>
      <c r="C69" s="52">
        <f>C46+C68</f>
        <v>269235258.25</v>
      </c>
      <c r="D69" s="53">
        <f>D46+D68</f>
        <v>149365548.11000001</v>
      </c>
      <c r="E69" s="53">
        <f>E46+E68</f>
        <v>157885501.28</v>
      </c>
      <c r="F69" s="40">
        <f t="shared" si="1"/>
        <v>105.70409527351346</v>
      </c>
    </row>
    <row r="70" spans="1:10" s="9" customFormat="1" ht="57" customHeight="1" x14ac:dyDescent="0.3">
      <c r="A70" s="32"/>
      <c r="B70" s="20"/>
      <c r="C70" s="20"/>
      <c r="D70" s="21"/>
      <c r="E70" s="21"/>
      <c r="F70" s="22"/>
      <c r="G70" s="10"/>
      <c r="H70" s="10"/>
      <c r="I70" s="10"/>
      <c r="J70" s="10"/>
    </row>
    <row r="71" spans="1:10" s="59" customFormat="1" ht="42" customHeight="1" x14ac:dyDescent="0.3">
      <c r="A71" s="59" t="s">
        <v>86</v>
      </c>
      <c r="E71" s="60" t="s">
        <v>87</v>
      </c>
      <c r="F71" s="60"/>
    </row>
    <row r="72" spans="1:10" s="4" customFormat="1" ht="24.75" customHeight="1" x14ac:dyDescent="0.3">
      <c r="A72" s="61"/>
      <c r="B72" s="61"/>
      <c r="C72" s="61"/>
      <c r="D72" s="61"/>
      <c r="E72" s="61"/>
      <c r="F72" s="61"/>
      <c r="G72" s="5"/>
      <c r="H72" s="5"/>
      <c r="I72" s="5"/>
      <c r="J72" s="5"/>
    </row>
    <row r="73" spans="1:10" ht="24.75" customHeight="1" x14ac:dyDescent="0.3"/>
    <row r="74" spans="1:10" ht="24.75" customHeight="1" x14ac:dyDescent="0.3">
      <c r="A74" s="62"/>
      <c r="B74" s="62"/>
      <c r="C74" s="57"/>
      <c r="D74" s="56"/>
      <c r="E74" s="63"/>
      <c r="F74" s="63"/>
    </row>
    <row r="75" spans="1:10" ht="24.75" customHeight="1" x14ac:dyDescent="0.3"/>
    <row r="76" spans="1:10" ht="24.75" customHeight="1" x14ac:dyDescent="0.3"/>
    <row r="77" spans="1:10" ht="24.75" customHeight="1" x14ac:dyDescent="0.3"/>
    <row r="78" spans="1:10" ht="24.75" customHeight="1" x14ac:dyDescent="0.3"/>
    <row r="79" spans="1:10" ht="24.75" customHeight="1" x14ac:dyDescent="0.3"/>
  </sheetData>
  <mergeCells count="16">
    <mergeCell ref="E71:F71"/>
    <mergeCell ref="A72:F72"/>
    <mergeCell ref="A74:B74"/>
    <mergeCell ref="E74:F74"/>
    <mergeCell ref="E2:F2"/>
    <mergeCell ref="E3:F3"/>
    <mergeCell ref="A5:F5"/>
    <mergeCell ref="A6:F6"/>
    <mergeCell ref="A47:F47"/>
    <mergeCell ref="A10:F10"/>
    <mergeCell ref="A8:A9"/>
    <mergeCell ref="B8:B9"/>
    <mergeCell ref="D8:D9"/>
    <mergeCell ref="E8:E9"/>
    <mergeCell ref="F8:F9"/>
    <mergeCell ref="C8:C9"/>
  </mergeCells>
  <pageMargins left="1.1811023622047245" right="0.39370078740157483" top="0.78740157480314965" bottom="0.78740157480314965" header="0" footer="0"/>
  <pageSetup paperSize="9" scale="54" fitToHeight="3" orientation="portrait" verticalDpi="0" r:id="rId1"/>
  <headerFooter differentFirst="1">
    <oddHeader>&amp;C
&amp;P&amp;R
Продовження додатка 1</oddHeader>
  </headerFooter>
  <rowBreaks count="2" manualBreakCount="2">
    <brk id="37" max="5" man="1"/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Заг+Спец</vt:lpstr>
      <vt:lpstr>'Заг+Спец'!Заголовки_для_друку</vt:lpstr>
      <vt:lpstr>'Заг+Спец'!Область_друку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2025-07-23T06:21:35Z</cp:lastPrinted>
  <dcterms:created xsi:type="dcterms:W3CDTF">2020-08-03T13:44:42Z</dcterms:created>
  <dcterms:modified xsi:type="dcterms:W3CDTF">2025-07-23T06:21:40Z</dcterms:modified>
</cp:coreProperties>
</file>